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PDEA\Surveys\BEEPS 2018\Latvia 2019\_Implementation Report\"/>
    </mc:Choice>
  </mc:AlternateContent>
  <xr:revisionPtr revIDLastSave="0" documentId="13_ncr:1_{68C930A7-39E6-43CA-95DB-27B0E4742E8A}" xr6:coauthVersionLast="41" xr6:coauthVersionMax="41" xr10:uidLastSave="{00000000-0000-0000-0000-000000000000}"/>
  <bookViews>
    <workbookView xWindow="-120" yWindow="-120" windowWidth="29040" windowHeight="15840" firstSheet="7" activeTab="11" xr2:uid="{00000000-000D-0000-FFFF-FFFF00000000}"/>
  </bookViews>
  <sheets>
    <sheet name="Graphs" sheetId="9" r:id="rId1"/>
    <sheet name="Overview" sheetId="8" r:id="rId2"/>
    <sheet name="Original Design Fresh Formatted" sheetId="12" r:id="rId3"/>
    <sheet name="Original Design Panel Formatted" sheetId="13" r:id="rId4"/>
    <sheet name="Full Frame Fresh and Panel  " sheetId="24" r:id="rId5"/>
    <sheet name="Frame Fresh and Panel Formatted" sheetId="14" r:id="rId6"/>
    <sheet name="Frame Panel Formatted" sheetId="15" r:id="rId7"/>
    <sheet name="Achieved Panel Formatted" sheetId="16" r:id="rId8"/>
    <sheet name="Achieved Fresh &amp;Panel Formatted" sheetId="17" r:id="rId9"/>
    <sheet name="Universe Strict Formatted" sheetId="18" r:id="rId10"/>
    <sheet name="Universe Median Formatted" sheetId="19" r:id="rId11"/>
    <sheet name="Universe Weak Formatted" sheetId="20" r:id="rId12"/>
    <sheet name="Achieved Fresh and Panel" sheetId="1" r:id="rId13"/>
    <sheet name="Achieved Panel" sheetId="2" r:id="rId14"/>
    <sheet name="Frame Fresh and Panel" sheetId="3" r:id="rId15"/>
    <sheet name="Frame Panel" sheetId="4" r:id="rId16"/>
    <sheet name="original_design_fresh" sheetId="10" r:id="rId17"/>
    <sheet name="original_design_panel" sheetId="11" r:id="rId18"/>
    <sheet name="universe_strict" sheetId="21" r:id="rId19"/>
    <sheet name="universe_median" sheetId="22" r:id="rId20"/>
    <sheet name="universe_weak" sheetId="23" r:id="rId21"/>
  </sheets>
  <definedNames>
    <definedName name="solver_ntri" hidden="1">1000</definedName>
    <definedName name="solver_rsmp" hidden="1">2</definedName>
    <definedName name="solver_seed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0" l="1"/>
  <c r="D10" i="20"/>
  <c r="C10" i="20"/>
  <c r="B10" i="20"/>
  <c r="E9" i="20"/>
  <c r="D9" i="20"/>
  <c r="C9" i="20"/>
  <c r="B9" i="20"/>
  <c r="E8" i="20"/>
  <c r="F8" i="20" s="1"/>
  <c r="D8" i="20"/>
  <c r="C8" i="20"/>
  <c r="B8" i="20"/>
  <c r="A8" i="20"/>
  <c r="E7" i="20"/>
  <c r="D7" i="20"/>
  <c r="C7" i="20"/>
  <c r="B7" i="20"/>
  <c r="E6" i="20"/>
  <c r="D6" i="20"/>
  <c r="C6" i="20"/>
  <c r="B6" i="20"/>
  <c r="E5" i="20"/>
  <c r="D5" i="20"/>
  <c r="C5" i="20"/>
  <c r="F5" i="20" s="1"/>
  <c r="B5" i="20"/>
  <c r="A5" i="20"/>
  <c r="E4" i="20"/>
  <c r="D4" i="20"/>
  <c r="C4" i="20"/>
  <c r="B4" i="20"/>
  <c r="E3" i="20"/>
  <c r="D3" i="20"/>
  <c r="C3" i="20"/>
  <c r="B3" i="20"/>
  <c r="E2" i="20"/>
  <c r="E11" i="20" s="1"/>
  <c r="D2" i="20"/>
  <c r="D11" i="20" s="1"/>
  <c r="C2" i="20"/>
  <c r="F2" i="20" s="1"/>
  <c r="F11" i="20" s="1"/>
  <c r="B2" i="20"/>
  <c r="A2" i="20"/>
  <c r="F1" i="20"/>
  <c r="E1" i="20"/>
  <c r="D1" i="20"/>
  <c r="C1" i="20"/>
  <c r="E10" i="19"/>
  <c r="D10" i="19"/>
  <c r="C10" i="19"/>
  <c r="B10" i="19"/>
  <c r="E9" i="19"/>
  <c r="D9" i="19"/>
  <c r="C9" i="19"/>
  <c r="B9" i="19"/>
  <c r="E8" i="19"/>
  <c r="D8" i="19"/>
  <c r="C8" i="19"/>
  <c r="F8" i="19" s="1"/>
  <c r="B8" i="19"/>
  <c r="A8" i="19"/>
  <c r="E7" i="19"/>
  <c r="D7" i="19"/>
  <c r="D11" i="19" s="1"/>
  <c r="C7" i="19"/>
  <c r="B7" i="19"/>
  <c r="E6" i="19"/>
  <c r="D6" i="19"/>
  <c r="C6" i="19"/>
  <c r="B6" i="19"/>
  <c r="E5" i="19"/>
  <c r="F5" i="19" s="1"/>
  <c r="D5" i="19"/>
  <c r="C5" i="19"/>
  <c r="B5" i="19"/>
  <c r="A5" i="19"/>
  <c r="E4" i="19"/>
  <c r="D4" i="19"/>
  <c r="C4" i="19"/>
  <c r="B4" i="19"/>
  <c r="E3" i="19"/>
  <c r="D3" i="19"/>
  <c r="C3" i="19"/>
  <c r="B3" i="19"/>
  <c r="E2" i="19"/>
  <c r="E11" i="19" s="1"/>
  <c r="D2" i="19"/>
  <c r="C2" i="19"/>
  <c r="C11" i="19" s="1"/>
  <c r="B2" i="19"/>
  <c r="A2" i="19"/>
  <c r="F1" i="19"/>
  <c r="E1" i="19"/>
  <c r="D1" i="19"/>
  <c r="C1" i="19"/>
  <c r="E10" i="18"/>
  <c r="D10" i="18"/>
  <c r="C10" i="18"/>
  <c r="B10" i="18"/>
  <c r="E9" i="18"/>
  <c r="D9" i="18"/>
  <c r="C9" i="18"/>
  <c r="B9" i="18"/>
  <c r="E8" i="18"/>
  <c r="D8" i="18"/>
  <c r="C8" i="18"/>
  <c r="F8" i="18" s="1"/>
  <c r="B8" i="18"/>
  <c r="A8" i="18"/>
  <c r="E7" i="18"/>
  <c r="D7" i="18"/>
  <c r="C7" i="18"/>
  <c r="B7" i="18"/>
  <c r="E6" i="18"/>
  <c r="D6" i="18"/>
  <c r="C6" i="18"/>
  <c r="B6" i="18"/>
  <c r="E5" i="18"/>
  <c r="D5" i="18"/>
  <c r="C5" i="18"/>
  <c r="F5" i="18" s="1"/>
  <c r="B5" i="18"/>
  <c r="A5" i="18"/>
  <c r="E4" i="18"/>
  <c r="D4" i="18"/>
  <c r="C4" i="18"/>
  <c r="B4" i="18"/>
  <c r="E3" i="18"/>
  <c r="D3" i="18"/>
  <c r="C3" i="18"/>
  <c r="B3" i="18"/>
  <c r="E2" i="18"/>
  <c r="F2" i="18" s="1"/>
  <c r="D2" i="18"/>
  <c r="D11" i="18" s="1"/>
  <c r="C2" i="18"/>
  <c r="C11" i="18" s="1"/>
  <c r="B2" i="18"/>
  <c r="A2" i="18"/>
  <c r="F1" i="18"/>
  <c r="E1" i="18"/>
  <c r="D1" i="18"/>
  <c r="C1" i="18"/>
  <c r="E10" i="17"/>
  <c r="D10" i="17"/>
  <c r="C10" i="17"/>
  <c r="B10" i="17"/>
  <c r="E9" i="17"/>
  <c r="D9" i="17"/>
  <c r="C9" i="17"/>
  <c r="B9" i="17"/>
  <c r="E8" i="17"/>
  <c r="D8" i="17"/>
  <c r="C8" i="17"/>
  <c r="F8" i="17" s="1"/>
  <c r="B8" i="17"/>
  <c r="A8" i="17"/>
  <c r="E7" i="17"/>
  <c r="D7" i="17"/>
  <c r="C7" i="17"/>
  <c r="B7" i="17"/>
  <c r="E6" i="17"/>
  <c r="D6" i="17"/>
  <c r="C6" i="17"/>
  <c r="B6" i="17"/>
  <c r="E5" i="17"/>
  <c r="D5" i="17"/>
  <c r="C5" i="17"/>
  <c r="F5" i="17" s="1"/>
  <c r="B5" i="17"/>
  <c r="A5" i="17"/>
  <c r="E4" i="17"/>
  <c r="D4" i="17"/>
  <c r="C4" i="17"/>
  <c r="B4" i="17"/>
  <c r="E3" i="17"/>
  <c r="D3" i="17"/>
  <c r="C3" i="17"/>
  <c r="B3" i="17"/>
  <c r="E2" i="17"/>
  <c r="E11" i="17" s="1"/>
  <c r="D2" i="17"/>
  <c r="D11" i="17" s="1"/>
  <c r="C2" i="17"/>
  <c r="C11" i="17" s="1"/>
  <c r="B2" i="17"/>
  <c r="A2" i="17"/>
  <c r="F1" i="17"/>
  <c r="E1" i="17"/>
  <c r="D1" i="17"/>
  <c r="C1" i="17"/>
  <c r="E10" i="16"/>
  <c r="D10" i="16"/>
  <c r="C10" i="16"/>
  <c r="B10" i="16"/>
  <c r="E9" i="16"/>
  <c r="D9" i="16"/>
  <c r="C9" i="16"/>
  <c r="B9" i="16"/>
  <c r="E8" i="16"/>
  <c r="F8" i="16" s="1"/>
  <c r="D8" i="16"/>
  <c r="C8" i="16"/>
  <c r="B8" i="16"/>
  <c r="A8" i="16"/>
  <c r="E7" i="16"/>
  <c r="D7" i="16"/>
  <c r="C7" i="16"/>
  <c r="B7" i="16"/>
  <c r="E6" i="16"/>
  <c r="D6" i="16"/>
  <c r="C6" i="16"/>
  <c r="B6" i="16"/>
  <c r="E5" i="16"/>
  <c r="D5" i="16"/>
  <c r="C5" i="16"/>
  <c r="F5" i="16" s="1"/>
  <c r="B5" i="16"/>
  <c r="A5" i="16"/>
  <c r="E4" i="16"/>
  <c r="D4" i="16"/>
  <c r="C4" i="16"/>
  <c r="B4" i="16"/>
  <c r="E3" i="16"/>
  <c r="D3" i="16"/>
  <c r="C3" i="16"/>
  <c r="B3" i="16"/>
  <c r="E2" i="16"/>
  <c r="E11" i="16" s="1"/>
  <c r="D2" i="16"/>
  <c r="D11" i="16" s="1"/>
  <c r="C2" i="16"/>
  <c r="F2" i="16" s="1"/>
  <c r="B2" i="16"/>
  <c r="A2" i="16"/>
  <c r="F1" i="16"/>
  <c r="E1" i="16"/>
  <c r="D1" i="16"/>
  <c r="C1" i="16"/>
  <c r="E10" i="15"/>
  <c r="D10" i="15"/>
  <c r="C10" i="15"/>
  <c r="B10" i="15"/>
  <c r="E9" i="15"/>
  <c r="D9" i="15"/>
  <c r="C9" i="15"/>
  <c r="B9" i="15"/>
  <c r="E8" i="15"/>
  <c r="D8" i="15"/>
  <c r="C8" i="15"/>
  <c r="F8" i="15" s="1"/>
  <c r="B8" i="15"/>
  <c r="A8" i="15"/>
  <c r="E7" i="15"/>
  <c r="D7" i="15"/>
  <c r="C7" i="15"/>
  <c r="B7" i="15"/>
  <c r="E6" i="15"/>
  <c r="D6" i="15"/>
  <c r="C6" i="15"/>
  <c r="B6" i="15"/>
  <c r="E5" i="15"/>
  <c r="F5" i="15" s="1"/>
  <c r="D5" i="15"/>
  <c r="C5" i="15"/>
  <c r="B5" i="15"/>
  <c r="A5" i="15"/>
  <c r="E4" i="15"/>
  <c r="D4" i="15"/>
  <c r="C4" i="15"/>
  <c r="B4" i="15"/>
  <c r="E3" i="15"/>
  <c r="D3" i="15"/>
  <c r="C3" i="15"/>
  <c r="B3" i="15"/>
  <c r="E2" i="15"/>
  <c r="E11" i="15" s="1"/>
  <c r="D2" i="15"/>
  <c r="D11" i="15" s="1"/>
  <c r="C2" i="15"/>
  <c r="F2" i="15" s="1"/>
  <c r="B2" i="15"/>
  <c r="A2" i="15"/>
  <c r="F1" i="15"/>
  <c r="E1" i="15"/>
  <c r="D1" i="15"/>
  <c r="C1" i="15"/>
  <c r="E10" i="14"/>
  <c r="D10" i="14"/>
  <c r="C10" i="14"/>
  <c r="B10" i="14"/>
  <c r="E9" i="14"/>
  <c r="D9" i="14"/>
  <c r="C9" i="14"/>
  <c r="B9" i="14"/>
  <c r="E8" i="14"/>
  <c r="D8" i="14"/>
  <c r="C8" i="14"/>
  <c r="F8" i="14" s="1"/>
  <c r="B8" i="14"/>
  <c r="A8" i="14"/>
  <c r="E7" i="14"/>
  <c r="D7" i="14"/>
  <c r="C7" i="14"/>
  <c r="B7" i="14"/>
  <c r="B7" i="24" s="1"/>
  <c r="E6" i="14"/>
  <c r="D6" i="14"/>
  <c r="C6" i="14"/>
  <c r="B6" i="14"/>
  <c r="B6" i="24" s="1"/>
  <c r="E5" i="14"/>
  <c r="D5" i="14"/>
  <c r="C5" i="14"/>
  <c r="F5" i="14" s="1"/>
  <c r="B5" i="14"/>
  <c r="A5" i="14"/>
  <c r="E4" i="14"/>
  <c r="D4" i="14"/>
  <c r="C4" i="14"/>
  <c r="B4" i="14"/>
  <c r="E3" i="14"/>
  <c r="D3" i="14"/>
  <c r="C3" i="14"/>
  <c r="B3" i="14"/>
  <c r="E2" i="14"/>
  <c r="E11" i="14" s="1"/>
  <c r="D2" i="14"/>
  <c r="D11" i="14" s="1"/>
  <c r="C2" i="14"/>
  <c r="C11" i="14" s="1"/>
  <c r="B2" i="14"/>
  <c r="A2" i="14"/>
  <c r="F1" i="14"/>
  <c r="E1" i="14"/>
  <c r="D1" i="14"/>
  <c r="C1" i="14"/>
  <c r="E11" i="24"/>
  <c r="D11" i="24"/>
  <c r="C11" i="24"/>
  <c r="B10" i="24"/>
  <c r="B9" i="24"/>
  <c r="F8" i="24"/>
  <c r="B8" i="24"/>
  <c r="F5" i="24"/>
  <c r="B5" i="24"/>
  <c r="B4" i="24"/>
  <c r="B3" i="24"/>
  <c r="F2" i="24"/>
  <c r="F11" i="24" s="1"/>
  <c r="B2" i="24"/>
  <c r="E10" i="13"/>
  <c r="D10" i="13"/>
  <c r="C10" i="13"/>
  <c r="B10" i="13"/>
  <c r="E9" i="13"/>
  <c r="D9" i="13"/>
  <c r="C9" i="13"/>
  <c r="B9" i="13"/>
  <c r="E8" i="13"/>
  <c r="D8" i="13"/>
  <c r="C8" i="13"/>
  <c r="F8" i="13" s="1"/>
  <c r="B8" i="13"/>
  <c r="A8" i="13"/>
  <c r="E7" i="13"/>
  <c r="D7" i="13"/>
  <c r="C7" i="13"/>
  <c r="B7" i="13"/>
  <c r="E6" i="13"/>
  <c r="D6" i="13"/>
  <c r="C6" i="13"/>
  <c r="B6" i="13"/>
  <c r="E5" i="13"/>
  <c r="D5" i="13"/>
  <c r="C5" i="13"/>
  <c r="F5" i="13" s="1"/>
  <c r="B5" i="13"/>
  <c r="A5" i="13"/>
  <c r="E4" i="13"/>
  <c r="D4" i="13"/>
  <c r="C4" i="13"/>
  <c r="B4" i="13"/>
  <c r="E3" i="13"/>
  <c r="D3" i="13"/>
  <c r="C3" i="13"/>
  <c r="B3" i="13"/>
  <c r="E2" i="13"/>
  <c r="E11" i="13" s="1"/>
  <c r="D2" i="13"/>
  <c r="D11" i="13" s="1"/>
  <c r="C2" i="13"/>
  <c r="C11" i="13" s="1"/>
  <c r="B2" i="13"/>
  <c r="A2" i="13"/>
  <c r="F1" i="13"/>
  <c r="E1" i="13"/>
  <c r="D1" i="13"/>
  <c r="C1" i="13"/>
  <c r="E10" i="12"/>
  <c r="D10" i="12"/>
  <c r="C10" i="12"/>
  <c r="B10" i="12"/>
  <c r="E9" i="12"/>
  <c r="D9" i="12"/>
  <c r="C9" i="12"/>
  <c r="B9" i="12"/>
  <c r="E8" i="12"/>
  <c r="F8" i="12" s="1"/>
  <c r="D8" i="12"/>
  <c r="C8" i="12"/>
  <c r="B8" i="12"/>
  <c r="A8" i="12"/>
  <c r="E7" i="12"/>
  <c r="D7" i="12"/>
  <c r="C7" i="12"/>
  <c r="B7" i="12"/>
  <c r="E6" i="12"/>
  <c r="D6" i="12"/>
  <c r="C6" i="12"/>
  <c r="B6" i="12"/>
  <c r="E5" i="12"/>
  <c r="D5" i="12"/>
  <c r="C5" i="12"/>
  <c r="F5" i="12" s="1"/>
  <c r="B5" i="12"/>
  <c r="A5" i="12"/>
  <c r="E4" i="12"/>
  <c r="D4" i="12"/>
  <c r="C4" i="12"/>
  <c r="B4" i="12"/>
  <c r="E3" i="12"/>
  <c r="D3" i="12"/>
  <c r="C3" i="12"/>
  <c r="B3" i="12"/>
  <c r="E2" i="12"/>
  <c r="E11" i="12" s="1"/>
  <c r="D2" i="12"/>
  <c r="D11" i="12" s="1"/>
  <c r="C2" i="12"/>
  <c r="F2" i="12" s="1"/>
  <c r="B2" i="12"/>
  <c r="A2" i="12"/>
  <c r="F1" i="12"/>
  <c r="E1" i="12"/>
  <c r="D1" i="12"/>
  <c r="C1" i="12"/>
  <c r="G32" i="8"/>
  <c r="G25" i="8"/>
  <c r="G16" i="8"/>
  <c r="G14" i="8"/>
  <c r="G8" i="8"/>
  <c r="G6" i="8"/>
  <c r="G40" i="8" s="1"/>
  <c r="M2" i="9"/>
  <c r="L2" i="9"/>
  <c r="F11" i="12" l="1"/>
  <c r="B3" i="9"/>
  <c r="B1" i="9"/>
  <c r="B2" i="9"/>
  <c r="F11" i="16"/>
  <c r="F11" i="15"/>
  <c r="F11" i="18"/>
  <c r="F2" i="14"/>
  <c r="F11" i="14" s="1"/>
  <c r="E11" i="18"/>
  <c r="F2" i="13"/>
  <c r="F11" i="13" s="1"/>
  <c r="F2" i="17"/>
  <c r="F11" i="17" s="1"/>
  <c r="C11" i="15"/>
  <c r="C11" i="12"/>
  <c r="C11" i="16"/>
  <c r="C11" i="20"/>
  <c r="F2" i="19"/>
  <c r="F11" i="19" s="1"/>
</calcChain>
</file>

<file path=xl/sharedStrings.xml><?xml version="1.0" encoding="utf-8"?>
<sst xmlns="http://schemas.openxmlformats.org/spreadsheetml/2006/main" count="298" uniqueCount="88">
  <si>
    <t/>
  </si>
  <si>
    <t>_Grand_Total</t>
  </si>
  <si>
    <t>Manufacturing</t>
  </si>
  <si>
    <t>Non-response rate d2</t>
  </si>
  <si>
    <t>Retail/Wholesale</t>
  </si>
  <si>
    <t>Other Services</t>
  </si>
  <si>
    <t>Strict assumption</t>
  </si>
  <si>
    <t>Median assumption</t>
  </si>
  <si>
    <t>Weak assumption</t>
  </si>
  <si>
    <t>Rejection/Contact</t>
  </si>
  <si>
    <t>Interviews/Contact</t>
  </si>
  <si>
    <t>Screening in process</t>
  </si>
  <si>
    <t>14. In process (the establishment is being called/ is being contacted - previous to ask the screener)</t>
  </si>
  <si>
    <t>Eligible</t>
  </si>
  <si>
    <t>1. Eligible establishment (Correct name and address)</t>
  </si>
  <si>
    <t>2. Eligible establishment (Different name but same address - the new firm/establishment bought the original firm/establishment)</t>
  </si>
  <si>
    <t>3. Eligible establishment (Different name but same address - the firm/establishment changed its name)</t>
  </si>
  <si>
    <t>4. Eligible establishment (Moved and traced)</t>
  </si>
  <si>
    <t>16. Eligible establishment (Panel Firm - now less than five employees; this code applies only to panel firms.)</t>
  </si>
  <si>
    <t>Screener refusal</t>
  </si>
  <si>
    <t>13. Refuses to answer the screener</t>
  </si>
  <si>
    <t>Ineligible</t>
  </si>
  <si>
    <t>5. The establishment has less than 5 permanent full time employees</t>
  </si>
  <si>
    <t>616. The firm discontinued businesses - (Establishment went bankrupt)</t>
  </si>
  <si>
    <t>618. The firm discontinued businesses - (Original establishment disappeared and is now a different firm)</t>
  </si>
  <si>
    <t>619. The firm discontinued businesses - (Establishment was bought out by another firm)</t>
  </si>
  <si>
    <t>620. The firm discontinued businesses - (It was impossible to determine for what reason)</t>
  </si>
  <si>
    <t>621. The firm discontinued businesses - (Other)</t>
  </si>
  <si>
    <t xml:space="preserve">71. Ineligible legal status: not a business, but private household </t>
  </si>
  <si>
    <t>72. Ineligible legal status: cooperatives, non-profit organizations, etc.</t>
  </si>
  <si>
    <t>8. Ineligible activity: Education, Agriculture, Finances, Government, etc.</t>
  </si>
  <si>
    <t>Out of Target</t>
  </si>
  <si>
    <t>151. Out of target - outside the covered regions</t>
  </si>
  <si>
    <t>152. Out of target - moved abroad</t>
  </si>
  <si>
    <t>153. Out of target - Not registered with Statistical Authority</t>
  </si>
  <si>
    <t>154. Out of target - establishment is HQ without production or sales of goods or services</t>
  </si>
  <si>
    <t>155. Out of target - establishment was not in operation for the entirety of last fiscal year</t>
  </si>
  <si>
    <t>156. Duplicated firm within the sample</t>
  </si>
  <si>
    <t>Unobtainable</t>
  </si>
  <si>
    <t>91. No reply after having called in different days of the week and in different business hours</t>
  </si>
  <si>
    <t>92. Line out of order</t>
  </si>
  <si>
    <t>93. No tone</t>
  </si>
  <si>
    <t>94. Phone number does not exist</t>
  </si>
  <si>
    <t>10. Answering machine</t>
  </si>
  <si>
    <t>11. Fax line- data line</t>
  </si>
  <si>
    <t>12. Wrong address/ moved away and could not get the new references</t>
  </si>
  <si>
    <t>Target and totals</t>
  </si>
  <si>
    <t>Sample target</t>
  </si>
  <si>
    <t>Sample target completion rate</t>
  </si>
  <si>
    <t>Total contacts available in frame</t>
  </si>
  <si>
    <t>Total contacts issued</t>
  </si>
  <si>
    <t>Total contacts contacted</t>
  </si>
  <si>
    <t>Screening phase</t>
  </si>
  <si>
    <t>Eligibles</t>
  </si>
  <si>
    <t>Ineligible + out of target</t>
  </si>
  <si>
    <t>Interview phase (only if eligible)</t>
  </si>
  <si>
    <t>Complete interviews without extra module</t>
  </si>
  <si>
    <t>Complete interviews with extra module</t>
  </si>
  <si>
    <t>Eligible in process  + incomplete interviews</t>
  </si>
  <si>
    <t>Interview refusal</t>
  </si>
  <si>
    <t>Percent breakdown (relative to total contacted)</t>
  </si>
  <si>
    <t>Screening in process rate</t>
  </si>
  <si>
    <t>Screener refusal rate</t>
  </si>
  <si>
    <t>Ineligible + out of target rate</t>
  </si>
  <si>
    <t>Unobtainable rate</t>
  </si>
  <si>
    <t>Interview conversion rate</t>
  </si>
  <si>
    <t>Eligible in process  + incomplete interviews rate</t>
  </si>
  <si>
    <t>Interview refusal rate</t>
  </si>
  <si>
    <t>SUMMARY</t>
  </si>
  <si>
    <t>SCREENING PHASE</t>
  </si>
  <si>
    <t>Total contacted</t>
  </si>
  <si>
    <t>stratificationregionname</t>
  </si>
  <si>
    <t>stratificationsizename</t>
  </si>
  <si>
    <t>Small (5-19)</t>
  </si>
  <si>
    <t>Medium (20-99)</t>
  </si>
  <si>
    <t>Large (100 or more)</t>
  </si>
  <si>
    <t>_Retail</t>
  </si>
  <si>
    <t>_Other_Services</t>
  </si>
  <si>
    <t>157. Out of target - location that is not HQ and does not have financial statements prepared separately</t>
  </si>
  <si>
    <t>_Manufacturing</t>
  </si>
  <si>
    <t>Riga &amp; Pieriga</t>
  </si>
  <si>
    <t>Kurzeme &amp; Zemgale</t>
  </si>
  <si>
    <t>Vidzeme &amp; Latgale</t>
  </si>
  <si>
    <t>Small (5-9)</t>
  </si>
  <si>
    <t>Medium (10-49)</t>
  </si>
  <si>
    <t>Retail</t>
  </si>
  <si>
    <t>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</si>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</sst>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11"/>
      <color theme="1"/>
      <name val="Gill Sans MT"/>
      <family val="2"/>
    </font>
    <font>
      <sz val="8"/>
      <name val="Arial"/>
      <family val="2"/>
      <charset val="204"/>
    </font>
    <font>
      <sz val="9"/>
      <name val="Gill Sans MT"/>
      <family val="2"/>
    </font>
    <font>
      <sz val="9"/>
      <color theme="1"/>
      <name val="Gill Sans MT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b/>
      <sz val="14"/>
      <name val="Gill Sans MT"/>
      <family val="2"/>
    </font>
    <font>
      <b/>
      <sz val="14"/>
      <color theme="1"/>
      <name val="Gill Sans MT"/>
      <family val="2"/>
    </font>
    <font>
      <b/>
      <sz val="11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6337778862885"/>
        <bgColor theme="6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63377788628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8" fillId="0" borderId="0" applyBorder="0"/>
    <xf numFmtId="0" fontId="10" fillId="0" borderId="0" applyBorder="0"/>
    <xf numFmtId="0" fontId="1" fillId="0" borderId="0"/>
    <xf numFmtId="0" fontId="18" fillId="0" borderId="0"/>
  </cellStyleXfs>
  <cellXfs count="103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2" borderId="1" xfId="2" applyFont="1" applyFill="1" applyAlignment="1">
      <alignment wrapText="1"/>
    </xf>
    <xf numFmtId="0" fontId="5" fillId="2" borderId="1" xfId="2" applyFont="1" applyFill="1" applyAlignment="1">
      <alignment horizontal="right" wrapText="1"/>
    </xf>
    <xf numFmtId="0" fontId="6" fillId="0" borderId="0" xfId="0" applyFont="1"/>
    <xf numFmtId="0" fontId="3" fillId="2" borderId="1" xfId="2" applyFill="1"/>
    <xf numFmtId="0" fontId="4" fillId="2" borderId="2" xfId="3" applyFill="1"/>
    <xf numFmtId="0" fontId="5" fillId="0" borderId="0" xfId="0" applyFont="1"/>
    <xf numFmtId="0" fontId="7" fillId="2" borderId="2" xfId="3" applyFont="1" applyFill="1"/>
    <xf numFmtId="1" fontId="6" fillId="0" borderId="0" xfId="0" applyNumberFormat="1" applyFont="1"/>
    <xf numFmtId="1" fontId="7" fillId="2" borderId="2" xfId="3" applyNumberFormat="1" applyFont="1" applyFill="1"/>
    <xf numFmtId="0" fontId="8" fillId="0" borderId="0" xfId="4"/>
    <xf numFmtId="164" fontId="0" fillId="0" borderId="0" xfId="0" applyNumberFormat="1"/>
    <xf numFmtId="10" fontId="0" fillId="0" borderId="0" xfId="1" applyNumberFormat="1" applyFont="1"/>
    <xf numFmtId="0" fontId="8" fillId="0" borderId="0" xfId="0" applyFont="1"/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1" fillId="4" borderId="4" xfId="5" applyFont="1" applyFill="1" applyBorder="1" applyAlignment="1" applyProtection="1">
      <alignment horizontal="left" vertical="center" wrapText="1"/>
    </xf>
    <xf numFmtId="0" fontId="0" fillId="3" borderId="5" xfId="0" applyFill="1" applyBorder="1"/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3" borderId="7" xfId="5" applyFont="1" applyFill="1" applyBorder="1" applyAlignment="1" applyProtection="1">
      <alignment horizontal="left" vertical="center" wrapText="1"/>
    </xf>
    <xf numFmtId="0" fontId="0" fillId="3" borderId="8" xfId="0" applyFill="1" applyBorder="1"/>
    <xf numFmtId="0" fontId="11" fillId="3" borderId="0" xfId="5" applyFont="1" applyFill="1" applyBorder="1" applyAlignment="1" applyProtection="1">
      <alignment horizontal="left" vertical="center" wrapText="1"/>
    </xf>
    <xf numFmtId="0" fontId="0" fillId="3" borderId="10" xfId="0" applyFill="1" applyBorder="1"/>
    <xf numFmtId="0" fontId="11" fillId="3" borderId="12" xfId="5" applyFont="1" applyFill="1" applyBorder="1" applyAlignment="1" applyProtection="1">
      <alignment horizontal="left" vertical="center" wrapText="1"/>
    </xf>
    <xf numFmtId="0" fontId="0" fillId="3" borderId="13" xfId="0" applyFill="1" applyBorder="1"/>
    <xf numFmtId="0" fontId="9" fillId="0" borderId="0" xfId="0" applyFont="1"/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11" fillId="5" borderId="4" xfId="5" applyFont="1" applyFill="1" applyBorder="1" applyAlignment="1" applyProtection="1">
      <alignment horizontal="left" vertical="center" wrapText="1"/>
    </xf>
    <xf numFmtId="0" fontId="0" fillId="5" borderId="5" xfId="0" applyFill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1" fillId="6" borderId="6" xfId="5" applyFont="1" applyFill="1" applyBorder="1" applyAlignment="1" applyProtection="1">
      <alignment horizontal="left" vertical="center"/>
    </xf>
    <xf numFmtId="0" fontId="0" fillId="6" borderId="8" xfId="0" applyFill="1" applyBorder="1"/>
    <xf numFmtId="0" fontId="11" fillId="6" borderId="9" xfId="5" applyFont="1" applyFill="1" applyBorder="1" applyAlignment="1" applyProtection="1">
      <alignment horizontal="left" vertical="center"/>
    </xf>
    <xf numFmtId="0" fontId="0" fillId="6" borderId="10" xfId="0" applyFill="1" applyBorder="1"/>
    <xf numFmtId="0" fontId="11" fillId="6" borderId="9" xfId="5" applyFont="1" applyFill="1" applyBorder="1" applyAlignment="1" applyProtection="1">
      <alignment horizontal="left" vertical="center" wrapText="1"/>
    </xf>
    <xf numFmtId="0" fontId="11" fillId="6" borderId="6" xfId="5" applyFont="1" applyFill="1" applyBorder="1" applyAlignment="1" applyProtection="1">
      <alignment horizontal="left" vertical="center" wrapText="1"/>
    </xf>
    <xf numFmtId="0" fontId="11" fillId="6" borderId="11" xfId="5" applyFont="1" applyFill="1" applyBorder="1" applyAlignment="1" applyProtection="1">
      <alignment horizontal="left" vertical="center" wrapText="1"/>
    </xf>
    <xf numFmtId="0" fontId="0" fillId="6" borderId="13" xfId="0" applyFill="1" applyBorder="1"/>
    <xf numFmtId="0" fontId="13" fillId="7" borderId="7" xfId="0" applyFont="1" applyFill="1" applyBorder="1"/>
    <xf numFmtId="0" fontId="13" fillId="7" borderId="17" xfId="0" applyFont="1" applyFill="1" applyBorder="1"/>
    <xf numFmtId="0" fontId="13" fillId="8" borderId="7" xfId="0" applyFont="1" applyFill="1" applyBorder="1"/>
    <xf numFmtId="0" fontId="13" fillId="8" borderId="18" xfId="0" applyFont="1" applyFill="1" applyBorder="1"/>
    <xf numFmtId="0" fontId="13" fillId="8" borderId="12" xfId="0" applyFont="1" applyFill="1" applyBorder="1"/>
    <xf numFmtId="0" fontId="9" fillId="0" borderId="0" xfId="0" applyFont="1" applyFill="1" applyBorder="1" applyAlignment="1">
      <alignment vertical="center" wrapText="1"/>
    </xf>
    <xf numFmtId="0" fontId="13" fillId="3" borderId="7" xfId="0" applyFont="1" applyFill="1" applyBorder="1"/>
    <xf numFmtId="0" fontId="13" fillId="3" borderId="19" xfId="0" applyFont="1" applyFill="1" applyBorder="1"/>
    <xf numFmtId="0" fontId="13" fillId="5" borderId="19" xfId="0" applyFont="1" applyFill="1" applyBorder="1"/>
    <xf numFmtId="0" fontId="13" fillId="6" borderId="18" xfId="0" applyFont="1" applyFill="1" applyBorder="1"/>
    <xf numFmtId="0" fontId="13" fillId="6" borderId="17" xfId="0" applyFont="1" applyFill="1" applyBorder="1"/>
    <xf numFmtId="0" fontId="13" fillId="7" borderId="18" xfId="0" applyFont="1" applyFill="1" applyBorder="1"/>
    <xf numFmtId="0" fontId="13" fillId="5" borderId="17" xfId="0" applyFont="1" applyFill="1" applyBorder="1"/>
    <xf numFmtId="0" fontId="13" fillId="3" borderId="20" xfId="0" applyFont="1" applyFill="1" applyBorder="1"/>
    <xf numFmtId="0" fontId="13" fillId="5" borderId="18" xfId="0" applyFont="1" applyFill="1" applyBorder="1"/>
    <xf numFmtId="0" fontId="13" fillId="6" borderId="19" xfId="0" applyFont="1" applyFill="1" applyBorder="1"/>
    <xf numFmtId="0" fontId="13" fillId="7" borderId="20" xfId="0" applyFont="1" applyFill="1" applyBorder="1"/>
    <xf numFmtId="0" fontId="13" fillId="3" borderId="18" xfId="0" applyFont="1" applyFill="1" applyBorder="1"/>
    <xf numFmtId="0" fontId="15" fillId="0" borderId="0" xfId="0" applyFont="1"/>
    <xf numFmtId="0" fontId="16" fillId="0" borderId="0" xfId="0" applyFont="1"/>
    <xf numFmtId="0" fontId="0" fillId="7" borderId="8" xfId="0" applyFill="1" applyBorder="1"/>
    <xf numFmtId="164" fontId="0" fillId="7" borderId="10" xfId="0" applyNumberFormat="1" applyFill="1" applyBorder="1"/>
    <xf numFmtId="0" fontId="0" fillId="9" borderId="10" xfId="0" applyFill="1" applyBorder="1"/>
    <xf numFmtId="0" fontId="0" fillId="9" borderId="13" xfId="0" applyFill="1" applyBorder="1"/>
    <xf numFmtId="0" fontId="0" fillId="10" borderId="8" xfId="0" applyFill="1" applyBorder="1"/>
    <xf numFmtId="0" fontId="0" fillId="10" borderId="10" xfId="0" applyFill="1" applyBorder="1"/>
    <xf numFmtId="164" fontId="0" fillId="10" borderId="8" xfId="0" applyNumberFormat="1" applyFill="1" applyBorder="1"/>
    <xf numFmtId="164" fontId="0" fillId="10" borderId="10" xfId="0" applyNumberFormat="1" applyFill="1" applyBorder="1"/>
    <xf numFmtId="0" fontId="0" fillId="5" borderId="10" xfId="0" applyFill="1" applyBorder="1"/>
    <xf numFmtId="0" fontId="0" fillId="5" borderId="13" xfId="0" applyFill="1" applyBorder="1"/>
    <xf numFmtId="164" fontId="0" fillId="5" borderId="10" xfId="0" applyNumberFormat="1" applyFill="1" applyBorder="1"/>
    <xf numFmtId="164" fontId="0" fillId="5" borderId="13" xfId="0" applyNumberFormat="1" applyFill="1" applyBorder="1"/>
    <xf numFmtId="0" fontId="0" fillId="7" borderId="10" xfId="0" applyFill="1" applyBorder="1"/>
    <xf numFmtId="164" fontId="0" fillId="6" borderId="10" xfId="0" applyNumberFormat="1" applyFill="1" applyBorder="1"/>
    <xf numFmtId="0" fontId="9" fillId="0" borderId="21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17" fillId="0" borderId="0" xfId="0" applyFont="1"/>
    <xf numFmtId="1" fontId="17" fillId="0" borderId="0" xfId="0" applyNumberFormat="1" applyFont="1"/>
    <xf numFmtId="0" fontId="2" fillId="0" borderId="0" xfId="0" applyFont="1"/>
    <xf numFmtId="0" fontId="9" fillId="6" borderId="16" xfId="0" applyFont="1" applyFill="1" applyBorder="1" applyAlignment="1">
      <alignment horizontal="center" vertical="center"/>
    </xf>
    <xf numFmtId="0" fontId="11" fillId="6" borderId="7" xfId="5" applyFont="1" applyFill="1" applyBorder="1" applyAlignment="1" applyProtection="1">
      <alignment horizontal="left" vertical="center" wrapText="1"/>
    </xf>
    <xf numFmtId="0" fontId="11" fillId="6" borderId="0" xfId="5" applyFont="1" applyFill="1" applyBorder="1" applyAlignment="1" applyProtection="1">
      <alignment horizontal="left" vertical="center" wrapText="1"/>
    </xf>
    <xf numFmtId="0" fontId="14" fillId="6" borderId="13" xfId="5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4" fillId="6" borderId="14" xfId="5" applyFont="1" applyFill="1" applyBorder="1" applyAlignment="1" applyProtection="1">
      <alignment horizontal="center" vertical="center"/>
    </xf>
    <xf numFmtId="0" fontId="14" fillId="6" borderId="15" xfId="5" applyFont="1" applyFill="1" applyBorder="1" applyAlignment="1" applyProtection="1">
      <alignment horizontal="center" vertical="center"/>
    </xf>
    <xf numFmtId="0" fontId="14" fillId="6" borderId="8" xfId="5" applyFont="1" applyFill="1" applyBorder="1" applyAlignment="1" applyProtection="1">
      <alignment horizontal="center" vertical="center" wrapText="1"/>
    </xf>
    <xf numFmtId="0" fontId="14" fillId="6" borderId="10" xfId="5" applyFont="1" applyFill="1" applyBorder="1" applyAlignment="1" applyProtection="1">
      <alignment horizontal="center" vertical="center" wrapText="1"/>
    </xf>
    <xf numFmtId="0" fontId="14" fillId="6" borderId="16" xfId="5" applyFont="1" applyFill="1" applyBorder="1" applyAlignment="1" applyProtection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8">
    <cellStyle name="3232" xfId="5" xr:uid="{00000000-0005-0000-0000-000000000000}"/>
    <cellStyle name="Heading 3" xfId="2" builtinId="18"/>
    <cellStyle name="Normal" xfId="0" builtinId="0"/>
    <cellStyle name="Normal 2" xfId="6" xr:uid="{00000000-0005-0000-0000-000003000000}"/>
    <cellStyle name="Normal 2 2" xfId="4" xr:uid="{00000000-0005-0000-0000-000004000000}"/>
    <cellStyle name="Normal 5" xfId="7" xr:uid="{331685AC-9C64-481E-8B61-BBF58ED6BE0F}"/>
    <cellStyle name="Percent" xfId="1" builtinId="5"/>
    <cellStyle name="Total" xfId="3" builtinId="25"/>
  </cellStyles>
  <dxfs count="0"/>
  <tableStyles count="0" defaultTableStyle="TableStyleMedium2" defaultPivotStyle="PivotStyleLight16"/>
  <colors>
    <mruColors>
      <color rgb="FFC0504D"/>
      <color rgb="FFB73F0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Sales Non-response Rates Latvia ES,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Graphs!$F$2:$H$2</c:f>
              <c:strCache>
                <c:ptCount val="3"/>
                <c:pt idx="0">
                  <c:v>Manufacturing</c:v>
                </c:pt>
                <c:pt idx="1">
                  <c:v>Retail/Wholesale</c:v>
                </c:pt>
                <c:pt idx="2">
                  <c:v>Other Services</c:v>
                </c:pt>
              </c:strCache>
            </c:strRef>
          </c:cat>
          <c:val>
            <c:numRef>
              <c:f>Graphs!$F$3:$H$3</c:f>
              <c:numCache>
                <c:formatCode>0.0%</c:formatCode>
                <c:ptCount val="3"/>
                <c:pt idx="0">
                  <c:v>1.5384615384615399E-2</c:v>
                </c:pt>
                <c:pt idx="1">
                  <c:v>0.29292929292929287</c:v>
                </c:pt>
                <c:pt idx="2">
                  <c:v>3.8461538461538498E-2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B-4809-BBAA-330C97D0D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248783"/>
        <c:axId val="377807871"/>
      </c:barChart>
      <c:catAx>
        <c:axId val="382248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807871"/>
        <c:crosses val="autoZero"/>
        <c:auto val="1"/>
        <c:lblAlgn val="ctr"/>
        <c:lblOffset val="100"/>
        <c:noMultiLvlLbl val="0"/>
      </c:catAx>
      <c:valAx>
        <c:axId val="377807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248783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Rejection rate and Interviews</a:t>
            </a:r>
            <a:r>
              <a:rPr lang="en-US" sz="1200" baseline="0"/>
              <a:t> per Contact Latvia ES, 2019 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Graphs!$L$1:$M$1</c:f>
              <c:strCache>
                <c:ptCount val="2"/>
                <c:pt idx="0">
                  <c:v>Rejection/Contact</c:v>
                </c:pt>
                <c:pt idx="1">
                  <c:v>Interviews/Contact</c:v>
                </c:pt>
              </c:strCache>
            </c:strRef>
          </c:cat>
          <c:val>
            <c:numRef>
              <c:f>Graphs!$L$2:$M$2</c:f>
              <c:numCache>
                <c:formatCode>0.0%</c:formatCode>
                <c:ptCount val="2"/>
                <c:pt idx="0">
                  <c:v>0.5922014622258327</c:v>
                </c:pt>
                <c:pt idx="1">
                  <c:v>0.14581640942323321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3-4753-9AE1-9489B9047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3227775"/>
        <c:axId val="466417471"/>
      </c:barChart>
      <c:catAx>
        <c:axId val="623227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417471"/>
        <c:crosses val="autoZero"/>
        <c:auto val="1"/>
        <c:lblAlgn val="ctr"/>
        <c:lblOffset val="100"/>
        <c:noMultiLvlLbl val="0"/>
      </c:catAx>
      <c:valAx>
        <c:axId val="466417471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227775"/>
        <c:crosses val="autoZero"/>
        <c:crossBetween val="between"/>
        <c:majorUnit val="0.1500000000000000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Eligibility</a:t>
            </a:r>
            <a:r>
              <a:rPr lang="en-US" sz="1200" baseline="0"/>
              <a:t> Rates According to Assumptions Percent Eligible Latvia ES, 2019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312482998448722"/>
          <c:y val="0.32069444444444445"/>
          <c:w val="0.78579207010888341"/>
          <c:h val="0.51179024496937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Graphs!$A$1:$A$3</c:f>
              <c:strCache>
                <c:ptCount val="3"/>
                <c:pt idx="0">
                  <c:v>Strict assumption</c:v>
                </c:pt>
                <c:pt idx="1">
                  <c:v>Median assumption</c:v>
                </c:pt>
                <c:pt idx="2">
                  <c:v>Weak assumption</c:v>
                </c:pt>
              </c:strCache>
            </c:strRef>
          </c:cat>
          <c:val>
            <c:numRef>
              <c:f>Graphs!$B$1:$B$3</c:f>
              <c:numCache>
                <c:formatCode>0.00%</c:formatCode>
                <c:ptCount val="3"/>
                <c:pt idx="0">
                  <c:v>0.18196588139723802</c:v>
                </c:pt>
                <c:pt idx="1">
                  <c:v>0.75142160844841588</c:v>
                </c:pt>
                <c:pt idx="2">
                  <c:v>0.82696994313566208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9-4868-8A1A-211667F69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248367"/>
        <c:axId val="379577967"/>
      </c:barChart>
      <c:catAx>
        <c:axId val="382248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577967"/>
        <c:crosses val="autoZero"/>
        <c:auto val="1"/>
        <c:lblAlgn val="ctr"/>
        <c:lblOffset val="100"/>
        <c:noMultiLvlLbl val="0"/>
      </c:catAx>
      <c:valAx>
        <c:axId val="37957796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248367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4</xdr:row>
      <xdr:rowOff>152400</xdr:rowOff>
    </xdr:from>
    <xdr:to>
      <xdr:col>10</xdr:col>
      <xdr:colOff>257174</xdr:colOff>
      <xdr:row>13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C8E3DD-E0AE-4EDE-87D3-E81F9CD41B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66675</xdr:colOff>
      <xdr:row>4</xdr:row>
      <xdr:rowOff>85725</xdr:rowOff>
    </xdr:from>
    <xdr:to>
      <xdr:col>17</xdr:col>
      <xdr:colOff>228600</xdr:colOff>
      <xdr:row>14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519D39-1218-447C-BCBC-435B18BE0B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4</xdr:row>
      <xdr:rowOff>95251</xdr:rowOff>
    </xdr:from>
    <xdr:to>
      <xdr:col>4</xdr:col>
      <xdr:colOff>457199</xdr:colOff>
      <xdr:row>14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32BC15-B64E-4CD1-807A-9C06C4C8A0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"/>
  <sheetViews>
    <sheetView workbookViewId="0">
      <selection activeCell="L23" sqref="L23"/>
    </sheetView>
  </sheetViews>
  <sheetFormatPr defaultRowHeight="15"/>
  <cols>
    <col min="1" max="1" width="18.85546875" customWidth="1"/>
    <col min="6" max="6" width="16.85546875" customWidth="1"/>
    <col min="7" max="7" width="15" customWidth="1"/>
    <col min="12" max="12" width="19.5703125" customWidth="1"/>
    <col min="13" max="13" width="15" customWidth="1"/>
  </cols>
  <sheetData>
    <row r="1" spans="1:14">
      <c r="A1" t="s">
        <v>6</v>
      </c>
      <c r="B1" s="14">
        <f>SUM(Overview!J8:J12)/Overview!G40</f>
        <v>0.18196588139723802</v>
      </c>
      <c r="F1" s="12" t="s">
        <v>3</v>
      </c>
      <c r="G1" s="12"/>
      <c r="H1" s="12"/>
      <c r="L1" s="15" t="s">
        <v>9</v>
      </c>
      <c r="M1" s="15" t="s">
        <v>10</v>
      </c>
      <c r="N1" s="15"/>
    </row>
    <row r="2" spans="1:14">
      <c r="A2" t="s">
        <v>7</v>
      </c>
      <c r="B2" s="14">
        <f>(SUM(Overview!J8:J12)+SUM(Overview!J36:J37)+Overview!J14)/Overview!G40</f>
        <v>0.75142160844841588</v>
      </c>
      <c r="F2" s="12" t="s">
        <v>2</v>
      </c>
      <c r="G2" s="12" t="s">
        <v>4</v>
      </c>
      <c r="H2" s="12" t="s">
        <v>5</v>
      </c>
      <c r="L2" s="13">
        <f>Overview!D23+Overview!D28</f>
        <v>0.5922014622258327</v>
      </c>
      <c r="M2" s="13">
        <f>Overview!D26</f>
        <v>0.14581640942323321</v>
      </c>
    </row>
    <row r="3" spans="1:14">
      <c r="A3" t="s">
        <v>8</v>
      </c>
      <c r="B3" s="14">
        <f>(SUM(Overview!J8:J12)+SUM(Overview!J36:J37)+Overview!J14+SUM(Overview!J32:J35)+Overview!J38)/Overview!G40</f>
        <v>0.82696994313566208</v>
      </c>
      <c r="F3" s="13">
        <v>1.5384615384615399E-2</v>
      </c>
      <c r="G3" s="13">
        <v>0.29292929292929287</v>
      </c>
      <c r="H3" s="13">
        <v>3.8461538461538498E-2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workbookViewId="0">
      <selection sqref="A1:F11"/>
    </sheetView>
  </sheetViews>
  <sheetFormatPr defaultRowHeight="15"/>
  <cols>
    <col min="1" max="1" width="18.42578125" bestFit="1" customWidth="1"/>
    <col min="2" max="2" width="15.7109375" bestFit="1" customWidth="1"/>
    <col min="3" max="3" width="12.5703125" customWidth="1"/>
    <col min="4" max="4" width="12.85546875" customWidth="1"/>
    <col min="5" max="5" width="11" customWidth="1"/>
    <col min="6" max="6" width="9.140625" style="79"/>
  </cols>
  <sheetData>
    <row r="1" spans="1:6" ht="27" thickBot="1">
      <c r="A1" s="6"/>
      <c r="B1" s="6"/>
      <c r="C1" s="4" t="str">
        <f>RIGHT(SUBSTITUTE(universe_strict!C1,"_"," "),LEN(SUBSTITUTE(universe_strict!C1,"_"," "))-1)</f>
        <v>Manufacturing</v>
      </c>
      <c r="D1" s="4" t="str">
        <f>RIGHT(SUBSTITUTE(universe_strict!D1,"_"," "),LEN(SUBSTITUTE(universe_strict!D1,"_"," "))-1)</f>
        <v>Retail</v>
      </c>
      <c r="E1" s="4" t="str">
        <f>RIGHT(SUBSTITUTE(universe_strict!E1,"_"," "),LEN(SUBSTITUTE(universe_strict!E1,"_"," "))-1)</f>
        <v>Other Services</v>
      </c>
      <c r="F1" s="4" t="str">
        <f>RIGHT(SUBSTITUTE(universe_strict!F1,"_"," "),LEN(SUBSTITUTE(universe_strict!F1,"_"," "))-1)</f>
        <v>Grand Total</v>
      </c>
    </row>
    <row r="2" spans="1:6">
      <c r="A2" s="8" t="str">
        <f>universe_strict!A2</f>
        <v>Riga &amp; Pieriga</v>
      </c>
      <c r="B2" s="5" t="str">
        <f>LEFT(universe_strict!B2,FIND(")",universe_strict!B2))</f>
        <v>Small (5-19)</v>
      </c>
      <c r="C2" s="10">
        <f>universe_strict!C2</f>
        <v>160.3668212890625</v>
      </c>
      <c r="D2" s="10">
        <f>universe_strict!D2</f>
        <v>166.91780090332031</v>
      </c>
      <c r="E2" s="10">
        <f>universe_strict!E2</f>
        <v>570.67767333984375</v>
      </c>
      <c r="F2" s="80">
        <f>SUM(C2:E4)</f>
        <v>1310.8034958839417</v>
      </c>
    </row>
    <row r="3" spans="1:6">
      <c r="A3" s="8"/>
      <c r="B3" s="5" t="str">
        <f>LEFT(universe_strict!B3,FIND(")",universe_strict!B3))</f>
        <v>Medium (20-99)</v>
      </c>
      <c r="C3" s="10">
        <f>universe_strict!C3</f>
        <v>94.838394165039063</v>
      </c>
      <c r="D3" s="10">
        <f>universe_strict!D3</f>
        <v>47.261039733886719</v>
      </c>
      <c r="E3" s="10">
        <f>universe_strict!E3</f>
        <v>217.10311889648438</v>
      </c>
    </row>
    <row r="4" spans="1:6">
      <c r="A4" s="8"/>
      <c r="B4" s="5" t="str">
        <f>LEFT(universe_strict!B4,FIND(")",universe_strict!B4))</f>
        <v>Large (100 or more)</v>
      </c>
      <c r="C4" s="10">
        <f>universe_strict!C4</f>
        <v>21.188873291015625</v>
      </c>
      <c r="D4" s="10">
        <f>universe_strict!D4</f>
        <v>5.4497742652893066</v>
      </c>
      <c r="E4" s="10">
        <f>universe_strict!E4</f>
        <v>27</v>
      </c>
    </row>
    <row r="5" spans="1:6">
      <c r="A5" s="8" t="str">
        <f>universe_strict!A5</f>
        <v>Kurzeme &amp; Zemgale</v>
      </c>
      <c r="B5" s="5" t="str">
        <f>LEFT(universe_strict!B5,FIND(")",universe_strict!B5))</f>
        <v>Small (5-19)</v>
      </c>
      <c r="C5" s="10">
        <f>universe_strict!C5</f>
        <v>68.7427978515625</v>
      </c>
      <c r="D5" s="10">
        <f>universe_strict!D5</f>
        <v>80.300094604492188</v>
      </c>
      <c r="E5" s="10">
        <f>universe_strict!E5</f>
        <v>158.08985900878906</v>
      </c>
      <c r="F5" s="80">
        <f>SUM(C5:E7)</f>
        <v>489.70121002197266</v>
      </c>
    </row>
    <row r="6" spans="1:6">
      <c r="A6" s="8"/>
      <c r="B6" s="5" t="str">
        <f>LEFT(universe_strict!B6,FIND(")",universe_strict!B6))</f>
        <v>Medium (20-99)</v>
      </c>
      <c r="C6" s="10">
        <f>universe_strict!C6</f>
        <v>77.112922668457031</v>
      </c>
      <c r="D6" s="10">
        <f>universe_strict!D6</f>
        <v>25.285377502441406</v>
      </c>
      <c r="E6" s="10">
        <f>universe_strict!E6</f>
        <v>58.984642028808594</v>
      </c>
    </row>
    <row r="7" spans="1:6">
      <c r="A7" s="8"/>
      <c r="B7" s="5" t="str">
        <f>LEFT(universe_strict!B7,FIND(")",universe_strict!B7))</f>
        <v>Large (100 or more)</v>
      </c>
      <c r="C7" s="10">
        <f>universe_strict!C7</f>
        <v>13.262535095214844</v>
      </c>
      <c r="D7" s="10">
        <f>universe_strict!D7</f>
        <v>4</v>
      </c>
      <c r="E7" s="10">
        <f>universe_strict!E7</f>
        <v>3.9229812622070313</v>
      </c>
    </row>
    <row r="8" spans="1:6">
      <c r="A8" s="8" t="str">
        <f>universe_strict!A8</f>
        <v>Vidzeme &amp; Latgale</v>
      </c>
      <c r="B8" s="5" t="str">
        <f>LEFT(universe_strict!B8,FIND(")",universe_strict!B8))</f>
        <v>Small (5-19)</v>
      </c>
      <c r="C8" s="10">
        <f>universe_strict!C8</f>
        <v>64.818992614746094</v>
      </c>
      <c r="D8" s="10">
        <f>universe_strict!D8</f>
        <v>75.136627197265625</v>
      </c>
      <c r="E8" s="10">
        <f>universe_strict!E8</f>
        <v>131.69548034667969</v>
      </c>
      <c r="F8" s="80">
        <f>SUM(C8:E10)</f>
        <v>413.00231719017029</v>
      </c>
    </row>
    <row r="9" spans="1:6">
      <c r="A9" s="8"/>
      <c r="B9" s="5" t="str">
        <f>LEFT(universe_strict!B9,FIND(")",universe_strict!B9))</f>
        <v>Medium (20-99)</v>
      </c>
      <c r="C9" s="10">
        <f>universe_strict!C9</f>
        <v>59.296241760253906</v>
      </c>
      <c r="D9" s="10">
        <f>universe_strict!D9</f>
        <v>19.198320388793945</v>
      </c>
      <c r="E9" s="10">
        <f>universe_strict!E9</f>
        <v>46.217361450195313</v>
      </c>
    </row>
    <row r="10" spans="1:6">
      <c r="A10" s="8"/>
      <c r="B10" s="5" t="str">
        <f>LEFT(universe_strict!B10,FIND(")",universe_strict!B10))</f>
        <v>Large (100 or more)</v>
      </c>
      <c r="C10" s="10">
        <f>universe_strict!C10</f>
        <v>11.338247299194336</v>
      </c>
      <c r="D10" s="10">
        <f>universe_strict!D10</f>
        <v>2</v>
      </c>
      <c r="E10" s="10">
        <f>universe_strict!E10</f>
        <v>3.3010461330413818</v>
      </c>
    </row>
    <row r="11" spans="1:6" ht="15.75" thickBot="1">
      <c r="A11" s="9"/>
      <c r="B11" s="9"/>
      <c r="C11" s="11">
        <f>SUM(C2:C10)</f>
        <v>570.9658260345459</v>
      </c>
      <c r="D11" s="11">
        <f>SUM(D2:D10)</f>
        <v>425.5490345954895</v>
      </c>
      <c r="E11" s="11">
        <f>SUM(E2:E10)</f>
        <v>1216.9921624660492</v>
      </c>
      <c r="F11" s="11">
        <f>SUM(F2:F10)</f>
        <v>2213.5070230960846</v>
      </c>
    </row>
    <row r="12" spans="1:6" ht="15.75" thickTop="1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workbookViewId="0">
      <selection sqref="A1:F11"/>
    </sheetView>
  </sheetViews>
  <sheetFormatPr defaultRowHeight="15"/>
  <cols>
    <col min="1" max="1" width="18.42578125" bestFit="1" customWidth="1"/>
    <col min="2" max="2" width="15.7109375" bestFit="1" customWidth="1"/>
    <col min="3" max="3" width="13" customWidth="1"/>
    <col min="4" max="4" width="16.5703125" customWidth="1"/>
    <col min="5" max="5" width="12.42578125" customWidth="1"/>
    <col min="6" max="6" width="9.140625" style="79"/>
  </cols>
  <sheetData>
    <row r="1" spans="1:6" ht="27" thickBot="1">
      <c r="A1" s="6"/>
      <c r="B1" s="6"/>
      <c r="C1" s="4" t="str">
        <f>RIGHT(SUBSTITUTE(universe_median!C1,"_"," "),LEN(SUBSTITUTE(universe_median!C1,"_"," "))-1)</f>
        <v>Manufacturing</v>
      </c>
      <c r="D1" s="4" t="str">
        <f>RIGHT(SUBSTITUTE(universe_median!D1,"_"," "),LEN(SUBSTITUTE(universe_median!D1,"_"," "))-1)</f>
        <v>Retail</v>
      </c>
      <c r="E1" s="4" t="str">
        <f>RIGHT(SUBSTITUTE(universe_median!E1,"_"," "),LEN(SUBSTITUTE(universe_median!E1,"_"," "))-1)</f>
        <v>Other Services</v>
      </c>
      <c r="F1" s="4" t="str">
        <f>RIGHT(SUBSTITUTE(universe_median!F1,"_"," "),LEN(SUBSTITUTE(universe_median!F1,"_"," "))-1)</f>
        <v>Grand Total</v>
      </c>
    </row>
    <row r="2" spans="1:6">
      <c r="A2" s="8" t="str">
        <f>universe_median!A2</f>
        <v>Riga &amp; Pieriga</v>
      </c>
      <c r="B2" s="5" t="str">
        <f>LEFT(universe_median!B2,FIND(")",universe_median!B2))</f>
        <v>Small (5-19)</v>
      </c>
      <c r="C2" s="10">
        <f>universe_median!C2</f>
        <v>942.1279296875</v>
      </c>
      <c r="D2" s="10">
        <f>universe_median!D2</f>
        <v>1597.998779296875</v>
      </c>
      <c r="E2" s="10">
        <f>universe_median!E2</f>
        <v>4111.64111328125</v>
      </c>
      <c r="F2" s="80">
        <f>SUM(C2:E4)</f>
        <v>8563.728271484375</v>
      </c>
    </row>
    <row r="3" spans="1:6">
      <c r="A3" s="8"/>
      <c r="B3" s="5" t="str">
        <f>LEFT(universe_median!B3,FIND(")",universe_median!B3))</f>
        <v>Medium (20-99)</v>
      </c>
      <c r="C3" s="10">
        <f>universe_median!C3</f>
        <v>365.03659057617188</v>
      </c>
      <c r="D3" s="10">
        <f>universe_median!D3</f>
        <v>296.43795776367188</v>
      </c>
      <c r="E3" s="10">
        <f>universe_median!E3</f>
        <v>1024.819091796875</v>
      </c>
    </row>
    <row r="4" spans="1:6">
      <c r="A4" s="8"/>
      <c r="B4" s="5" t="str">
        <f>LEFT(universe_median!B4,FIND(")",universe_median!B4))</f>
        <v>Large (100 or more)</v>
      </c>
      <c r="C4" s="10">
        <f>universe_median!C4</f>
        <v>77.138710021972656</v>
      </c>
      <c r="D4" s="10">
        <f>universe_median!D4</f>
        <v>33.431282043457031</v>
      </c>
      <c r="E4" s="10">
        <f>universe_median!E4</f>
        <v>115.09681701660156</v>
      </c>
    </row>
    <row r="5" spans="1:6">
      <c r="A5" s="8" t="str">
        <f>universe_median!A5</f>
        <v>Kurzeme &amp; Zemgale</v>
      </c>
      <c r="B5" s="5" t="str">
        <f>LEFT(universe_median!B5,FIND(")",universe_median!B5))</f>
        <v>Small (5-19)</v>
      </c>
      <c r="C5" s="10">
        <f>universe_median!C5</f>
        <v>344.260498046875</v>
      </c>
      <c r="D5" s="10">
        <f>universe_median!D5</f>
        <v>653.3662109375</v>
      </c>
      <c r="E5" s="10">
        <f>universe_median!E5</f>
        <v>970.94140625</v>
      </c>
      <c r="F5" s="80">
        <f>SUM(C5:E7)</f>
        <v>2624.3649544715881</v>
      </c>
    </row>
    <row r="6" spans="1:6">
      <c r="A6" s="8"/>
      <c r="B6" s="5" t="str">
        <f>LEFT(universe_median!B6,FIND(")",universe_median!B6))</f>
        <v>Medium (20-99)</v>
      </c>
      <c r="C6" s="10">
        <f>universe_median!C6</f>
        <v>253.013671875</v>
      </c>
      <c r="D6" s="10">
        <f>universe_median!D6</f>
        <v>101.50164031982422</v>
      </c>
      <c r="E6" s="10">
        <f>universe_median!E6</f>
        <v>237.34754943847656</v>
      </c>
    </row>
    <row r="7" spans="1:6">
      <c r="A7" s="8"/>
      <c r="B7" s="5" t="str">
        <f>LEFT(universe_median!B7,FIND(")",universe_median!B7))</f>
        <v>Large (100 or more)</v>
      </c>
      <c r="C7" s="10">
        <f>universe_median!C7</f>
        <v>42.558605194091797</v>
      </c>
      <c r="D7" s="10">
        <f>universe_median!D7</f>
        <v>5.9368386268615723</v>
      </c>
      <c r="E7" s="10">
        <f>universe_median!E7</f>
        <v>15.438533782958984</v>
      </c>
    </row>
    <row r="8" spans="1:6">
      <c r="A8" s="8" t="str">
        <f>universe_median!A8</f>
        <v>Vidzeme &amp; Latgale</v>
      </c>
      <c r="B8" s="5" t="str">
        <f>LEFT(universe_median!B8,FIND(")",universe_median!B8))</f>
        <v>Small (5-19)</v>
      </c>
      <c r="C8" s="10">
        <f>universe_median!C8</f>
        <v>314.81719970703125</v>
      </c>
      <c r="D8" s="10">
        <f>universe_median!D8</f>
        <v>594.68402099609375</v>
      </c>
      <c r="E8" s="10">
        <f>universe_median!E8</f>
        <v>784.43316650390625</v>
      </c>
      <c r="F8" s="80">
        <f>SUM(C8:E10)</f>
        <v>2211.6832780838013</v>
      </c>
    </row>
    <row r="9" spans="1:6">
      <c r="A9" s="8"/>
      <c r="B9" s="5" t="str">
        <f>LEFT(universe_median!B9,FIND(")",universe_median!B9))</f>
        <v>Medium (20-99)</v>
      </c>
      <c r="C9" s="10">
        <f>universe_median!C9</f>
        <v>188.68621826171875</v>
      </c>
      <c r="D9" s="10">
        <f>universe_median!D9</f>
        <v>96.625541687011719</v>
      </c>
      <c r="E9" s="10">
        <f>universe_median!E9</f>
        <v>180.36283874511719</v>
      </c>
    </row>
    <row r="10" spans="1:6">
      <c r="A10" s="8"/>
      <c r="B10" s="5" t="str">
        <f>LEFT(universe_median!B10,FIND(")",universe_median!B10))</f>
        <v>Large (100 or more)</v>
      </c>
      <c r="C10" s="10">
        <f>universe_median!C10</f>
        <v>35.286033630371094</v>
      </c>
      <c r="D10" s="10">
        <f>universe_median!D10</f>
        <v>4.1892175674438477</v>
      </c>
      <c r="E10" s="10">
        <f>universe_median!E10</f>
        <v>12.599040985107422</v>
      </c>
    </row>
    <row r="11" spans="1:6" ht="15.75" thickBot="1">
      <c r="A11" s="9"/>
      <c r="B11" s="9"/>
      <c r="C11" s="11">
        <f>SUM(C2:C10)</f>
        <v>2562.9254570007324</v>
      </c>
      <c r="D11" s="11">
        <f>SUM(D2:D10)</f>
        <v>3384.171489238739</v>
      </c>
      <c r="E11" s="11">
        <f>SUM(E2:E10)</f>
        <v>7452.679557800293</v>
      </c>
      <c r="F11" s="11">
        <f>SUM(F2:F10)</f>
        <v>13399.776504039764</v>
      </c>
    </row>
    <row r="12" spans="1:6" ht="15.75" thickTop="1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abSelected="1" workbookViewId="0">
      <selection sqref="A1:F11"/>
    </sheetView>
  </sheetViews>
  <sheetFormatPr defaultRowHeight="15"/>
  <cols>
    <col min="1" max="1" width="18.42578125" bestFit="1" customWidth="1"/>
    <col min="2" max="2" width="15.7109375" bestFit="1" customWidth="1"/>
    <col min="3" max="3" width="13.28515625" customWidth="1"/>
    <col min="4" max="4" width="13" customWidth="1"/>
    <col min="5" max="5" width="12" customWidth="1"/>
    <col min="6" max="6" width="9.140625" style="79"/>
  </cols>
  <sheetData>
    <row r="1" spans="1:6" ht="27" thickBot="1">
      <c r="A1" s="6"/>
      <c r="B1" s="6"/>
      <c r="C1" s="4" t="str">
        <f>RIGHT(SUBSTITUTE(universe_weak!C1,"_"," "),LEN(SUBSTITUTE(universe_weak!C1,"_"," "))-1)</f>
        <v>Manufacturing</v>
      </c>
      <c r="D1" s="4" t="str">
        <f>RIGHT(SUBSTITUTE(universe_weak!D1,"_"," "),LEN(SUBSTITUTE(universe_weak!D1,"_"," "))-1)</f>
        <v>Retail</v>
      </c>
      <c r="E1" s="4" t="str">
        <f>RIGHT(SUBSTITUTE(universe_weak!E1,"_"," "),LEN(SUBSTITUTE(universe_weak!E1,"_"," "))-1)</f>
        <v>Other Services</v>
      </c>
      <c r="F1" s="4" t="str">
        <f>RIGHT(SUBSTITUTE(universe_weak!F1,"_"," "),LEN(SUBSTITUTE(universe_weak!F1,"_"," "))-1)</f>
        <v>Grand Total</v>
      </c>
    </row>
    <row r="2" spans="1:6">
      <c r="A2" s="8" t="str">
        <f>universe_weak!A2</f>
        <v>Riga &amp; Pieriga</v>
      </c>
      <c r="B2" s="5" t="str">
        <f>LEFT(universe_weak!B2,FIND(")",universe_weak!B2))</f>
        <v>Small (5-19)</v>
      </c>
      <c r="C2" s="10">
        <f>universe_weak!C2</f>
        <v>1097.0289306640625</v>
      </c>
      <c r="D2" s="10">
        <f>universe_weak!D2</f>
        <v>1733.3084716796875</v>
      </c>
      <c r="E2" s="10">
        <f>universe_weak!E2</f>
        <v>4793.00146484375</v>
      </c>
      <c r="F2" s="80">
        <f>SUM(C2:E4)</f>
        <v>9731.3647041320801</v>
      </c>
    </row>
    <row r="3" spans="1:6">
      <c r="A3" s="8"/>
      <c r="B3" s="5" t="str">
        <f>LEFT(universe_weak!B3,FIND(")",universe_weak!B3))</f>
        <v>Medium (20-99)</v>
      </c>
      <c r="C3" s="10">
        <f>universe_weak!C3</f>
        <v>407.01864624023438</v>
      </c>
      <c r="D3" s="10">
        <f>universe_weak!D3</f>
        <v>307.89523315429688</v>
      </c>
      <c r="E3" s="10">
        <f>universe_weak!E3</f>
        <v>1143.955810546875</v>
      </c>
    </row>
    <row r="4" spans="1:6">
      <c r="A4" s="8"/>
      <c r="B4" s="5" t="str">
        <f>LEFT(universe_weak!B4,FIND(")",universe_weak!B4))</f>
        <v>Large (100 or more)</v>
      </c>
      <c r="C4" s="10">
        <f>universe_weak!C4</f>
        <v>85.991447448730469</v>
      </c>
      <c r="D4" s="10">
        <f>universe_weak!D4</f>
        <v>34.715801239013672</v>
      </c>
      <c r="E4" s="10">
        <f>universe_weak!E4</f>
        <v>128.44889831542969</v>
      </c>
    </row>
    <row r="5" spans="1:6">
      <c r="A5" s="8" t="str">
        <f>universe_weak!A5</f>
        <v>Kurzeme &amp; Zemgale</v>
      </c>
      <c r="B5" s="5" t="str">
        <f>LEFT(universe_weak!B5,FIND(")",universe_weak!B5))</f>
        <v>Small (5-19)</v>
      </c>
      <c r="C5" s="10">
        <f>universe_weak!C5</f>
        <v>398.3919677734375</v>
      </c>
      <c r="D5" s="10">
        <f>universe_weak!D5</f>
        <v>704.322021484375</v>
      </c>
      <c r="E5" s="10">
        <f>universe_weak!E5</f>
        <v>1124.865234375</v>
      </c>
      <c r="F5" s="80">
        <f>SUM(C5:E7)</f>
        <v>2946.4351005554199</v>
      </c>
    </row>
    <row r="6" spans="1:6">
      <c r="A6" s="8"/>
      <c r="B6" s="5" t="str">
        <f>LEFT(universe_weak!B6,FIND(")",universe_weak!B6))</f>
        <v>Medium (20-99)</v>
      </c>
      <c r="C6" s="10">
        <f>universe_weak!C6</f>
        <v>280.37353515625</v>
      </c>
      <c r="D6" s="10">
        <f>universe_weak!D6</f>
        <v>104.77492523193359</v>
      </c>
      <c r="E6" s="10">
        <f>universe_weak!E6</f>
        <v>263.30673217773438</v>
      </c>
    </row>
    <row r="7" spans="1:6">
      <c r="A7" s="8"/>
      <c r="B7" s="5" t="str">
        <f>LEFT(universe_weak!B7,FIND(")",universe_weak!B7))</f>
        <v>Large (100 or more)</v>
      </c>
      <c r="C7" s="10">
        <f>universe_weak!C7</f>
        <v>47.150402069091797</v>
      </c>
      <c r="D7" s="10">
        <f>universe_weak!D7</f>
        <v>6.126953125</v>
      </c>
      <c r="E7" s="10">
        <f>universe_weak!E7</f>
        <v>17.123329162597656</v>
      </c>
    </row>
    <row r="8" spans="1:6">
      <c r="A8" s="8" t="str">
        <f>universe_weak!A8</f>
        <v>Vidzeme &amp; Latgale</v>
      </c>
      <c r="B8" s="5" t="str">
        <f>LEFT(universe_weak!B8,FIND(")",universe_weak!B8))</f>
        <v>Small (5-19)</v>
      </c>
      <c r="C8" s="10">
        <f>universe_weak!C8</f>
        <v>360.27090454101563</v>
      </c>
      <c r="D8" s="10">
        <f>universe_weak!D8</f>
        <v>633.94012451171875</v>
      </c>
      <c r="E8" s="10">
        <f>universe_weak!E8</f>
        <v>898.69195556640625</v>
      </c>
      <c r="F8" s="80">
        <f>SUM(C8:E10)</f>
        <v>2452.9220561981201</v>
      </c>
    </row>
    <row r="9" spans="1:6">
      <c r="A9" s="8"/>
      <c r="B9" s="5" t="str">
        <f>LEFT(universe_weak!B9,FIND(")",universe_weak!B9))</f>
        <v>Medium (20-99)</v>
      </c>
      <c r="C9" s="10">
        <f>universe_weak!C9</f>
        <v>206.76670837402344</v>
      </c>
      <c r="D9" s="10">
        <f>universe_weak!D9</f>
        <v>98.633316040039063</v>
      </c>
      <c r="E9" s="10">
        <f>universe_weak!E9</f>
        <v>197.86622619628906</v>
      </c>
    </row>
    <row r="10" spans="1:6">
      <c r="A10" s="8"/>
      <c r="B10" s="5" t="str">
        <f>LEFT(universe_weak!B10,FIND(")",universe_weak!B10))</f>
        <v>Large (100 or more)</v>
      </c>
      <c r="C10" s="10">
        <f>universe_weak!C10</f>
        <v>38.658794403076172</v>
      </c>
      <c r="D10" s="10">
        <f>universe_weak!D10</f>
        <v>4.27532958984375</v>
      </c>
      <c r="E10" s="10">
        <f>universe_weak!E10</f>
        <v>13.818696975708008</v>
      </c>
    </row>
    <row r="11" spans="1:6" ht="15.75" thickBot="1">
      <c r="A11" s="9"/>
      <c r="B11" s="9"/>
      <c r="C11" s="11">
        <f>SUM(C2:C10)</f>
        <v>2921.6513366699219</v>
      </c>
      <c r="D11" s="11">
        <f>SUM(D2:D10)</f>
        <v>3627.9921760559082</v>
      </c>
      <c r="E11" s="11">
        <f>SUM(E2:E10)</f>
        <v>8581.07834815979</v>
      </c>
      <c r="F11" s="11">
        <f>SUM(F2:F10)</f>
        <v>15130.72186088562</v>
      </c>
    </row>
    <row r="12" spans="1:6" ht="15.75" thickTop="1"/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workbookViewId="0">
      <selection activeCell="K7" sqref="K7"/>
    </sheetView>
  </sheetViews>
  <sheetFormatPr defaultRowHeight="15"/>
  <cols>
    <col min="2" max="2" width="22.5703125" bestFit="1" customWidth="1"/>
  </cols>
  <sheetData>
    <row r="1" spans="1:6">
      <c r="A1" t="s">
        <v>71</v>
      </c>
      <c r="B1" t="s">
        <v>72</v>
      </c>
      <c r="C1" t="s">
        <v>79</v>
      </c>
      <c r="D1" t="s">
        <v>76</v>
      </c>
      <c r="E1" t="s">
        <v>77</v>
      </c>
      <c r="F1" t="s">
        <v>1</v>
      </c>
    </row>
    <row r="2" spans="1:6">
      <c r="A2" t="s">
        <v>80</v>
      </c>
      <c r="B2" t="s">
        <v>73</v>
      </c>
      <c r="C2" s="10">
        <v>11</v>
      </c>
      <c r="D2" s="10">
        <v>11</v>
      </c>
      <c r="E2" s="10">
        <v>20</v>
      </c>
    </row>
    <row r="3" spans="1:6">
      <c r="A3" t="s">
        <v>80</v>
      </c>
      <c r="B3" t="s">
        <v>74</v>
      </c>
      <c r="C3" s="10">
        <v>10</v>
      </c>
      <c r="D3" s="10">
        <v>10</v>
      </c>
      <c r="E3" s="10">
        <v>8</v>
      </c>
    </row>
    <row r="4" spans="1:6">
      <c r="A4" t="s">
        <v>80</v>
      </c>
      <c r="B4" t="s">
        <v>75</v>
      </c>
      <c r="C4" s="10">
        <v>20</v>
      </c>
      <c r="D4" s="10">
        <v>5</v>
      </c>
      <c r="E4" s="10">
        <v>27</v>
      </c>
    </row>
    <row r="5" spans="1:6">
      <c r="A5" t="s">
        <v>81</v>
      </c>
      <c r="B5" t="s">
        <v>73</v>
      </c>
      <c r="C5" s="10">
        <v>12</v>
      </c>
      <c r="D5" s="10">
        <v>23</v>
      </c>
      <c r="E5" s="10">
        <v>12</v>
      </c>
    </row>
    <row r="6" spans="1:6">
      <c r="A6" t="s">
        <v>81</v>
      </c>
      <c r="B6" t="s">
        <v>74</v>
      </c>
      <c r="C6" s="10">
        <v>17</v>
      </c>
      <c r="D6" s="10">
        <v>25</v>
      </c>
      <c r="E6" s="10">
        <v>16</v>
      </c>
    </row>
    <row r="7" spans="1:6">
      <c r="A7" t="s">
        <v>81</v>
      </c>
      <c r="B7" t="s">
        <v>75</v>
      </c>
      <c r="C7" s="10">
        <v>8</v>
      </c>
      <c r="D7" s="10">
        <v>4</v>
      </c>
      <c r="E7" s="10">
        <v>3</v>
      </c>
    </row>
    <row r="8" spans="1:6">
      <c r="A8" t="s">
        <v>82</v>
      </c>
      <c r="B8" t="s">
        <v>73</v>
      </c>
      <c r="C8" s="10">
        <v>13</v>
      </c>
      <c r="D8" s="10">
        <v>21</v>
      </c>
      <c r="E8" s="10">
        <v>15</v>
      </c>
    </row>
    <row r="9" spans="1:6">
      <c r="A9" t="s">
        <v>82</v>
      </c>
      <c r="B9" t="s">
        <v>74</v>
      </c>
      <c r="C9" s="10">
        <v>18</v>
      </c>
      <c r="D9" s="10">
        <v>18</v>
      </c>
      <c r="E9" s="10">
        <v>17</v>
      </c>
    </row>
    <row r="10" spans="1:6">
      <c r="A10" t="s">
        <v>82</v>
      </c>
      <c r="B10" t="s">
        <v>75</v>
      </c>
      <c r="C10" s="10">
        <v>10</v>
      </c>
      <c r="D10" s="10">
        <v>2</v>
      </c>
      <c r="E10" s="10">
        <v>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workbookViewId="0">
      <selection activeCell="A11" sqref="A11:XFD22"/>
    </sheetView>
  </sheetViews>
  <sheetFormatPr defaultRowHeight="15"/>
  <sheetData>
    <row r="1" spans="1:6">
      <c r="A1" t="s">
        <v>71</v>
      </c>
      <c r="B1" t="s">
        <v>72</v>
      </c>
      <c r="C1" t="s">
        <v>79</v>
      </c>
      <c r="D1" t="s">
        <v>76</v>
      </c>
      <c r="E1" t="s">
        <v>77</v>
      </c>
      <c r="F1" t="s">
        <v>1</v>
      </c>
    </row>
    <row r="2" spans="1:6">
      <c r="A2" t="s">
        <v>80</v>
      </c>
      <c r="B2" t="s">
        <v>73</v>
      </c>
      <c r="C2" s="10">
        <v>4</v>
      </c>
      <c r="D2" s="10">
        <v>6</v>
      </c>
      <c r="E2" s="10">
        <v>9</v>
      </c>
    </row>
    <row r="3" spans="1:6">
      <c r="A3" t="s">
        <v>80</v>
      </c>
      <c r="B3" t="s">
        <v>74</v>
      </c>
      <c r="C3" s="10">
        <v>6</v>
      </c>
      <c r="D3" s="10">
        <v>5</v>
      </c>
      <c r="E3" s="10">
        <v>4</v>
      </c>
    </row>
    <row r="4" spans="1:6">
      <c r="A4" t="s">
        <v>80</v>
      </c>
      <c r="B4" t="s">
        <v>75</v>
      </c>
      <c r="C4" s="10">
        <v>4</v>
      </c>
      <c r="D4" s="10">
        <v>1</v>
      </c>
      <c r="E4" s="10">
        <v>4</v>
      </c>
    </row>
    <row r="5" spans="1:6">
      <c r="A5" t="s">
        <v>81</v>
      </c>
      <c r="B5" t="s">
        <v>73</v>
      </c>
      <c r="C5" s="10">
        <v>2</v>
      </c>
      <c r="D5" s="10">
        <v>3</v>
      </c>
      <c r="E5" s="10">
        <v>3</v>
      </c>
    </row>
    <row r="6" spans="1:6">
      <c r="A6" t="s">
        <v>81</v>
      </c>
      <c r="B6" t="s">
        <v>74</v>
      </c>
      <c r="C6" s="10">
        <v>4</v>
      </c>
      <c r="D6" s="10">
        <v>3</v>
      </c>
      <c r="E6" s="10">
        <v>3</v>
      </c>
    </row>
    <row r="7" spans="1:6">
      <c r="A7" t="s">
        <v>81</v>
      </c>
      <c r="B7" t="s">
        <v>75</v>
      </c>
      <c r="C7" s="10"/>
      <c r="D7" s="10">
        <v>1</v>
      </c>
      <c r="E7" s="10"/>
    </row>
    <row r="8" spans="1:6">
      <c r="A8" t="s">
        <v>82</v>
      </c>
      <c r="B8" t="s">
        <v>73</v>
      </c>
      <c r="C8" s="10">
        <v>6</v>
      </c>
      <c r="D8" s="10">
        <v>7</v>
      </c>
      <c r="E8" s="10">
        <v>5</v>
      </c>
    </row>
    <row r="9" spans="1:6">
      <c r="A9" t="s">
        <v>82</v>
      </c>
      <c r="B9" t="s">
        <v>74</v>
      </c>
      <c r="C9" s="10">
        <v>2</v>
      </c>
      <c r="D9" s="10">
        <v>4</v>
      </c>
      <c r="E9" s="10">
        <v>1</v>
      </c>
    </row>
    <row r="10" spans="1:6">
      <c r="A10" t="s">
        <v>82</v>
      </c>
      <c r="B10" t="s">
        <v>75</v>
      </c>
      <c r="C10" s="10">
        <v>1</v>
      </c>
      <c r="D10" s="10">
        <v>1</v>
      </c>
      <c r="E10" s="10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"/>
  <sheetViews>
    <sheetView workbookViewId="0">
      <selection activeCell="A11" sqref="A11:XFD22"/>
    </sheetView>
  </sheetViews>
  <sheetFormatPr defaultRowHeight="15"/>
  <sheetData>
    <row r="1" spans="1:6">
      <c r="A1" t="s">
        <v>71</v>
      </c>
      <c r="B1" t="s">
        <v>72</v>
      </c>
      <c r="C1" t="s">
        <v>79</v>
      </c>
      <c r="D1" t="s">
        <v>76</v>
      </c>
      <c r="E1" t="s">
        <v>77</v>
      </c>
      <c r="F1" t="s">
        <v>1</v>
      </c>
    </row>
    <row r="2" spans="1:6">
      <c r="A2" t="s">
        <v>80</v>
      </c>
      <c r="B2" t="s">
        <v>73</v>
      </c>
      <c r="C2" s="10">
        <v>116</v>
      </c>
      <c r="D2" s="10">
        <v>119</v>
      </c>
      <c r="E2" s="10">
        <v>236</v>
      </c>
    </row>
    <row r="3" spans="1:6">
      <c r="A3" t="s">
        <v>80</v>
      </c>
      <c r="B3" t="s">
        <v>74</v>
      </c>
      <c r="C3" s="10">
        <v>103</v>
      </c>
      <c r="D3" s="10">
        <v>93</v>
      </c>
      <c r="E3" s="10">
        <v>156</v>
      </c>
    </row>
    <row r="4" spans="1:6">
      <c r="A4" t="s">
        <v>80</v>
      </c>
      <c r="B4" t="s">
        <v>75</v>
      </c>
      <c r="C4" s="10">
        <v>110</v>
      </c>
      <c r="D4" s="10">
        <v>43</v>
      </c>
      <c r="E4" s="10">
        <v>183</v>
      </c>
    </row>
    <row r="5" spans="1:6">
      <c r="A5" t="s">
        <v>81</v>
      </c>
      <c r="B5" t="s">
        <v>73</v>
      </c>
      <c r="C5" s="10">
        <v>141</v>
      </c>
      <c r="D5" s="10">
        <v>242</v>
      </c>
      <c r="E5" s="10">
        <v>153</v>
      </c>
    </row>
    <row r="6" spans="1:6">
      <c r="A6" t="s">
        <v>81</v>
      </c>
      <c r="B6" t="s">
        <v>74</v>
      </c>
      <c r="C6" s="10">
        <v>164</v>
      </c>
      <c r="D6" s="10">
        <v>113</v>
      </c>
      <c r="E6" s="10">
        <v>85</v>
      </c>
    </row>
    <row r="7" spans="1:6">
      <c r="A7" t="s">
        <v>81</v>
      </c>
      <c r="B7" t="s">
        <v>75</v>
      </c>
      <c r="C7" s="10">
        <v>59</v>
      </c>
      <c r="D7" s="10">
        <v>8</v>
      </c>
      <c r="E7" s="10">
        <v>24</v>
      </c>
    </row>
    <row r="8" spans="1:6">
      <c r="A8" t="s">
        <v>82</v>
      </c>
      <c r="B8" t="s">
        <v>73</v>
      </c>
      <c r="C8" s="10">
        <v>165</v>
      </c>
      <c r="D8" s="10">
        <v>197</v>
      </c>
      <c r="E8" s="10">
        <v>198</v>
      </c>
    </row>
    <row r="9" spans="1:6">
      <c r="A9" t="s">
        <v>82</v>
      </c>
      <c r="B9" t="s">
        <v>74</v>
      </c>
      <c r="C9" s="10">
        <v>104</v>
      </c>
      <c r="D9" s="10">
        <v>111</v>
      </c>
      <c r="E9" s="10">
        <v>104</v>
      </c>
    </row>
    <row r="10" spans="1:6">
      <c r="A10" t="s">
        <v>82</v>
      </c>
      <c r="B10" t="s">
        <v>75</v>
      </c>
      <c r="C10" s="10">
        <v>51</v>
      </c>
      <c r="D10" s="10">
        <v>6</v>
      </c>
      <c r="E10" s="10">
        <v>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"/>
  <sheetViews>
    <sheetView workbookViewId="0">
      <selection activeCell="A11" sqref="A11:XFD22"/>
    </sheetView>
  </sheetViews>
  <sheetFormatPr defaultRowHeight="15"/>
  <sheetData>
    <row r="1" spans="1:6">
      <c r="A1" t="s">
        <v>71</v>
      </c>
      <c r="B1" t="s">
        <v>72</v>
      </c>
      <c r="C1" t="s">
        <v>79</v>
      </c>
      <c r="D1" t="s">
        <v>76</v>
      </c>
      <c r="E1" t="s">
        <v>77</v>
      </c>
      <c r="F1" t="s">
        <v>1</v>
      </c>
    </row>
    <row r="2" spans="1:6">
      <c r="A2" t="s">
        <v>80</v>
      </c>
      <c r="B2" t="s">
        <v>73</v>
      </c>
      <c r="C2" s="10">
        <v>36</v>
      </c>
      <c r="D2" s="10">
        <v>39</v>
      </c>
      <c r="E2" s="10">
        <v>46</v>
      </c>
    </row>
    <row r="3" spans="1:6">
      <c r="A3" t="s">
        <v>80</v>
      </c>
      <c r="B3" t="s">
        <v>74</v>
      </c>
      <c r="C3" s="10">
        <v>23</v>
      </c>
      <c r="D3" s="10">
        <v>13</v>
      </c>
      <c r="E3" s="10">
        <v>16</v>
      </c>
    </row>
    <row r="4" spans="1:6">
      <c r="A4" t="s">
        <v>80</v>
      </c>
      <c r="B4" t="s">
        <v>75</v>
      </c>
      <c r="C4" s="10">
        <v>7</v>
      </c>
      <c r="D4" s="10">
        <v>3</v>
      </c>
      <c r="E4" s="10">
        <v>9</v>
      </c>
    </row>
    <row r="5" spans="1:6">
      <c r="A5" t="s">
        <v>81</v>
      </c>
      <c r="B5" t="s">
        <v>73</v>
      </c>
      <c r="C5" s="10">
        <v>11</v>
      </c>
      <c r="D5" s="10">
        <v>22</v>
      </c>
      <c r="E5" s="10">
        <v>13</v>
      </c>
    </row>
    <row r="6" spans="1:6">
      <c r="A6" t="s">
        <v>81</v>
      </c>
      <c r="B6" t="s">
        <v>74</v>
      </c>
      <c r="C6" s="10">
        <v>14</v>
      </c>
      <c r="D6" s="10">
        <v>3</v>
      </c>
      <c r="E6" s="10">
        <v>5</v>
      </c>
    </row>
    <row r="7" spans="1:6">
      <c r="A7" t="s">
        <v>81</v>
      </c>
      <c r="B7" t="s">
        <v>75</v>
      </c>
      <c r="C7" s="10">
        <v>3</v>
      </c>
      <c r="D7" s="10">
        <v>1</v>
      </c>
      <c r="E7" s="10">
        <v>1</v>
      </c>
    </row>
    <row r="8" spans="1:6">
      <c r="A8" t="s">
        <v>82</v>
      </c>
      <c r="B8" t="s">
        <v>73</v>
      </c>
      <c r="C8" s="10">
        <v>15</v>
      </c>
      <c r="D8" s="10">
        <v>17</v>
      </c>
      <c r="E8" s="10">
        <v>18</v>
      </c>
    </row>
    <row r="9" spans="1:6">
      <c r="A9" t="s">
        <v>82</v>
      </c>
      <c r="B9" t="s">
        <v>74</v>
      </c>
      <c r="C9" s="10">
        <v>4</v>
      </c>
      <c r="D9" s="10">
        <v>5</v>
      </c>
      <c r="E9" s="10">
        <v>4</v>
      </c>
    </row>
    <row r="10" spans="1:6">
      <c r="A10" t="s">
        <v>82</v>
      </c>
      <c r="B10" t="s">
        <v>75</v>
      </c>
      <c r="C10" s="10">
        <v>4</v>
      </c>
      <c r="D10" s="10">
        <v>1</v>
      </c>
      <c r="E10" s="10">
        <v>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0"/>
  <sheetViews>
    <sheetView workbookViewId="0">
      <selection activeCell="A11" sqref="A11:XFD22"/>
    </sheetView>
  </sheetViews>
  <sheetFormatPr defaultRowHeight="15"/>
  <sheetData>
    <row r="1" spans="1:6">
      <c r="A1" t="s">
        <v>71</v>
      </c>
      <c r="B1" t="s">
        <v>72</v>
      </c>
      <c r="C1" t="s">
        <v>79</v>
      </c>
      <c r="D1" t="s">
        <v>76</v>
      </c>
      <c r="E1" t="s">
        <v>77</v>
      </c>
      <c r="F1" t="s">
        <v>1</v>
      </c>
    </row>
    <row r="2" spans="1:6">
      <c r="A2" t="s">
        <v>80</v>
      </c>
      <c r="B2" t="s">
        <v>73</v>
      </c>
      <c r="C2" s="10">
        <v>4</v>
      </c>
      <c r="D2" s="10">
        <v>4</v>
      </c>
      <c r="E2" s="10">
        <v>13</v>
      </c>
    </row>
    <row r="3" spans="1:6">
      <c r="A3" t="s">
        <v>80</v>
      </c>
      <c r="B3" t="s">
        <v>74</v>
      </c>
      <c r="C3" s="10">
        <v>4</v>
      </c>
      <c r="D3" s="10">
        <v>4</v>
      </c>
      <c r="E3" s="10">
        <v>4</v>
      </c>
    </row>
    <row r="4" spans="1:6">
      <c r="A4" t="s">
        <v>80</v>
      </c>
      <c r="B4" t="s">
        <v>75</v>
      </c>
      <c r="C4" s="10">
        <v>14</v>
      </c>
      <c r="D4" s="10">
        <v>10</v>
      </c>
      <c r="E4" s="10">
        <v>16</v>
      </c>
    </row>
    <row r="5" spans="1:6">
      <c r="A5" t="s">
        <v>81</v>
      </c>
      <c r="B5" t="s">
        <v>73</v>
      </c>
      <c r="C5" s="10">
        <v>4</v>
      </c>
      <c r="D5" s="10">
        <v>4</v>
      </c>
      <c r="E5" s="10">
        <v>4</v>
      </c>
    </row>
    <row r="6" spans="1:6">
      <c r="A6" t="s">
        <v>81</v>
      </c>
      <c r="B6" t="s">
        <v>74</v>
      </c>
      <c r="C6" s="10">
        <v>4</v>
      </c>
      <c r="D6" s="10">
        <v>20</v>
      </c>
      <c r="E6" s="10">
        <v>4</v>
      </c>
    </row>
    <row r="7" spans="1:6">
      <c r="A7" t="s">
        <v>81</v>
      </c>
      <c r="B7" t="s">
        <v>75</v>
      </c>
      <c r="C7" s="10">
        <v>14</v>
      </c>
      <c r="D7" s="10">
        <v>2</v>
      </c>
      <c r="E7" s="10">
        <v>6</v>
      </c>
    </row>
    <row r="8" spans="1:6">
      <c r="A8" t="s">
        <v>82</v>
      </c>
      <c r="B8" t="s">
        <v>73</v>
      </c>
      <c r="C8" s="10">
        <v>4</v>
      </c>
      <c r="D8" s="10">
        <v>4</v>
      </c>
      <c r="E8" s="10">
        <v>4</v>
      </c>
    </row>
    <row r="9" spans="1:6">
      <c r="A9" t="s">
        <v>82</v>
      </c>
      <c r="B9" t="s">
        <v>74</v>
      </c>
      <c r="C9" s="10">
        <v>7</v>
      </c>
      <c r="D9" s="10">
        <v>21</v>
      </c>
      <c r="E9" s="10">
        <v>7</v>
      </c>
    </row>
    <row r="10" spans="1:6">
      <c r="A10" t="s">
        <v>82</v>
      </c>
      <c r="B10" t="s">
        <v>75</v>
      </c>
      <c r="C10" s="10">
        <v>12</v>
      </c>
      <c r="D10" s="10">
        <v>1</v>
      </c>
      <c r="E10" s="10">
        <v>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0"/>
  <sheetViews>
    <sheetView workbookViewId="0">
      <selection activeCell="A11" sqref="A11:XFD22"/>
    </sheetView>
  </sheetViews>
  <sheetFormatPr defaultRowHeight="15"/>
  <sheetData>
    <row r="1" spans="1:6">
      <c r="A1" t="s">
        <v>71</v>
      </c>
      <c r="B1" t="s">
        <v>72</v>
      </c>
      <c r="C1" t="s">
        <v>79</v>
      </c>
      <c r="D1" t="s">
        <v>76</v>
      </c>
      <c r="E1" t="s">
        <v>77</v>
      </c>
      <c r="F1" t="s">
        <v>1</v>
      </c>
    </row>
    <row r="2" spans="1:6">
      <c r="A2" t="s">
        <v>80</v>
      </c>
      <c r="B2" t="s">
        <v>83</v>
      </c>
      <c r="C2" s="10">
        <v>4</v>
      </c>
      <c r="D2" s="10">
        <v>4</v>
      </c>
      <c r="E2" s="10">
        <v>6</v>
      </c>
    </row>
    <row r="3" spans="1:6">
      <c r="A3" t="s">
        <v>80</v>
      </c>
      <c r="B3" t="s">
        <v>84</v>
      </c>
      <c r="C3" s="10">
        <v>4</v>
      </c>
      <c r="D3" s="10">
        <v>4</v>
      </c>
      <c r="E3" s="10">
        <v>10</v>
      </c>
    </row>
    <row r="4" spans="1:6">
      <c r="A4" t="s">
        <v>80</v>
      </c>
      <c r="B4" t="s">
        <v>75</v>
      </c>
      <c r="C4" s="10">
        <v>6</v>
      </c>
      <c r="D4" s="10">
        <v>2</v>
      </c>
      <c r="E4" s="10">
        <v>7</v>
      </c>
    </row>
    <row r="5" spans="1:6">
      <c r="A5" t="s">
        <v>81</v>
      </c>
      <c r="B5" t="s">
        <v>83</v>
      </c>
      <c r="C5" s="10">
        <v>9</v>
      </c>
      <c r="D5" s="10">
        <v>18</v>
      </c>
      <c r="E5" s="10">
        <v>10</v>
      </c>
    </row>
    <row r="6" spans="1:6">
      <c r="A6" t="s">
        <v>81</v>
      </c>
      <c r="B6" t="s">
        <v>84</v>
      </c>
      <c r="C6" s="10">
        <v>11</v>
      </c>
      <c r="D6" s="10">
        <v>2</v>
      </c>
      <c r="E6" s="10">
        <v>4</v>
      </c>
    </row>
    <row r="7" spans="1:6">
      <c r="A7" t="s">
        <v>81</v>
      </c>
      <c r="B7" t="s">
        <v>75</v>
      </c>
      <c r="C7" s="10">
        <v>2</v>
      </c>
      <c r="D7" s="10">
        <v>1</v>
      </c>
      <c r="E7" s="10">
        <v>1</v>
      </c>
    </row>
    <row r="8" spans="1:6">
      <c r="A8" t="s">
        <v>82</v>
      </c>
      <c r="B8" t="s">
        <v>83</v>
      </c>
      <c r="C8" s="10">
        <v>11</v>
      </c>
      <c r="D8" s="10">
        <v>14</v>
      </c>
      <c r="E8" s="10">
        <v>14</v>
      </c>
    </row>
    <row r="9" spans="1:6">
      <c r="A9" t="s">
        <v>82</v>
      </c>
      <c r="B9" t="s">
        <v>84</v>
      </c>
      <c r="C9" s="10">
        <v>3</v>
      </c>
      <c r="D9" s="10">
        <v>4</v>
      </c>
      <c r="E9" s="10">
        <v>3</v>
      </c>
    </row>
    <row r="10" spans="1:6">
      <c r="A10" t="s">
        <v>82</v>
      </c>
      <c r="B10" t="s">
        <v>75</v>
      </c>
      <c r="C10" s="10">
        <v>3</v>
      </c>
      <c r="D10" s="10">
        <v>1</v>
      </c>
      <c r="E10" s="10">
        <v>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0"/>
  <sheetViews>
    <sheetView workbookViewId="0">
      <selection activeCell="M26" sqref="M26"/>
    </sheetView>
  </sheetViews>
  <sheetFormatPr defaultRowHeight="15"/>
  <cols>
    <col min="1" max="1" width="12" customWidth="1"/>
    <col min="2" max="2" width="20.7109375" customWidth="1"/>
  </cols>
  <sheetData>
    <row r="1" spans="1:6">
      <c r="A1" t="s">
        <v>71</v>
      </c>
      <c r="B1" t="s">
        <v>72</v>
      </c>
      <c r="C1" t="s">
        <v>79</v>
      </c>
      <c r="D1" t="s">
        <v>76</v>
      </c>
      <c r="E1" t="s">
        <v>77</v>
      </c>
      <c r="F1" s="81" t="s">
        <v>1</v>
      </c>
    </row>
    <row r="2" spans="1:6">
      <c r="A2" t="s">
        <v>80</v>
      </c>
      <c r="B2" t="s">
        <v>73</v>
      </c>
      <c r="C2" s="10">
        <v>160.3668212890625</v>
      </c>
      <c r="D2" s="10">
        <v>166.91780090332031</v>
      </c>
      <c r="E2" s="10">
        <v>570.67767333984375</v>
      </c>
    </row>
    <row r="3" spans="1:6">
      <c r="A3" t="s">
        <v>80</v>
      </c>
      <c r="B3" t="s">
        <v>74</v>
      </c>
      <c r="C3" s="10">
        <v>94.838394165039063</v>
      </c>
      <c r="D3" s="10">
        <v>47.261039733886719</v>
      </c>
      <c r="E3" s="10">
        <v>217.10311889648438</v>
      </c>
    </row>
    <row r="4" spans="1:6">
      <c r="A4" t="s">
        <v>80</v>
      </c>
      <c r="B4" t="s">
        <v>75</v>
      </c>
      <c r="C4" s="10">
        <v>21.188873291015625</v>
      </c>
      <c r="D4" s="10">
        <v>5.4497742652893066</v>
      </c>
      <c r="E4" s="10">
        <v>27</v>
      </c>
    </row>
    <row r="5" spans="1:6">
      <c r="A5" t="s">
        <v>81</v>
      </c>
      <c r="B5" t="s">
        <v>73</v>
      </c>
      <c r="C5" s="10">
        <v>68.7427978515625</v>
      </c>
      <c r="D5" s="10">
        <v>80.300094604492188</v>
      </c>
      <c r="E5" s="10">
        <v>158.08985900878906</v>
      </c>
    </row>
    <row r="6" spans="1:6">
      <c r="A6" t="s">
        <v>81</v>
      </c>
      <c r="B6" t="s">
        <v>74</v>
      </c>
      <c r="C6" s="10">
        <v>77.112922668457031</v>
      </c>
      <c r="D6" s="10">
        <v>25.285377502441406</v>
      </c>
      <c r="E6" s="10">
        <v>58.984642028808594</v>
      </c>
    </row>
    <row r="7" spans="1:6">
      <c r="A7" t="s">
        <v>81</v>
      </c>
      <c r="B7" t="s">
        <v>75</v>
      </c>
      <c r="C7" s="10">
        <v>13.262535095214844</v>
      </c>
      <c r="D7" s="10">
        <v>4</v>
      </c>
      <c r="E7" s="10">
        <v>3.9229812622070313</v>
      </c>
    </row>
    <row r="8" spans="1:6">
      <c r="A8" t="s">
        <v>82</v>
      </c>
      <c r="B8" t="s">
        <v>73</v>
      </c>
      <c r="C8" s="10">
        <v>64.818992614746094</v>
      </c>
      <c r="D8" s="10">
        <v>75.136627197265625</v>
      </c>
      <c r="E8" s="10">
        <v>131.69548034667969</v>
      </c>
    </row>
    <row r="9" spans="1:6">
      <c r="A9" t="s">
        <v>82</v>
      </c>
      <c r="B9" t="s">
        <v>74</v>
      </c>
      <c r="C9" s="10">
        <v>59.296241760253906</v>
      </c>
      <c r="D9" s="10">
        <v>19.198320388793945</v>
      </c>
      <c r="E9" s="10">
        <v>46.217361450195313</v>
      </c>
    </row>
    <row r="10" spans="1:6">
      <c r="A10" t="s">
        <v>82</v>
      </c>
      <c r="B10" t="s">
        <v>75</v>
      </c>
      <c r="C10" s="10">
        <v>11.338247299194336</v>
      </c>
      <c r="D10" s="10">
        <v>2</v>
      </c>
      <c r="E10" s="10">
        <v>3.3010461330413818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40"/>
  <sheetViews>
    <sheetView zoomScaleNormal="100" workbookViewId="0">
      <selection activeCell="B6" sqref="B6:D28"/>
    </sheetView>
  </sheetViews>
  <sheetFormatPr defaultRowHeight="15"/>
  <cols>
    <col min="2" max="2" width="17.42578125" customWidth="1"/>
    <col min="3" max="3" width="62.85546875" customWidth="1"/>
    <col min="8" max="8" width="25.7109375" customWidth="1"/>
    <col min="9" max="9" width="94" customWidth="1"/>
  </cols>
  <sheetData>
    <row r="3" spans="2:10" ht="21.75">
      <c r="B3" s="61" t="s">
        <v>68</v>
      </c>
      <c r="G3" s="62" t="s">
        <v>69</v>
      </c>
      <c r="H3" s="33"/>
    </row>
    <row r="4" spans="2:10">
      <c r="D4" t="s">
        <v>0</v>
      </c>
    </row>
    <row r="5" spans="2:10" ht="15.75" thickBot="1"/>
    <row r="6" spans="2:10" ht="17.25" customHeight="1" thickBot="1">
      <c r="B6" s="97" t="s">
        <v>46</v>
      </c>
      <c r="C6" s="43" t="s">
        <v>47</v>
      </c>
      <c r="D6" s="63">
        <v>360</v>
      </c>
      <c r="G6" s="16">
        <f>SUM(J6)</f>
        <v>0</v>
      </c>
      <c r="H6" s="17" t="s">
        <v>11</v>
      </c>
      <c r="I6" s="18" t="s">
        <v>12</v>
      </c>
      <c r="J6" s="19">
        <v>0</v>
      </c>
    </row>
    <row r="7" spans="2:10" ht="18" thickBot="1">
      <c r="B7" s="98"/>
      <c r="C7" s="44" t="s">
        <v>48</v>
      </c>
      <c r="D7" s="64">
        <v>0.99722222222222223</v>
      </c>
      <c r="G7" s="20"/>
      <c r="J7" s="21"/>
    </row>
    <row r="8" spans="2:10" ht="17.25">
      <c r="B8" s="98"/>
      <c r="C8" s="45" t="s">
        <v>49</v>
      </c>
      <c r="D8" s="65">
        <v>3106</v>
      </c>
      <c r="G8" s="100">
        <f>SUM(J8:J12)</f>
        <v>448</v>
      </c>
      <c r="H8" s="86" t="s">
        <v>13</v>
      </c>
      <c r="I8" s="22" t="s">
        <v>14</v>
      </c>
      <c r="J8" s="23">
        <v>433</v>
      </c>
    </row>
    <row r="9" spans="2:10" ht="17.25">
      <c r="B9" s="98"/>
      <c r="C9" s="46" t="s">
        <v>50</v>
      </c>
      <c r="D9" s="65">
        <v>2588</v>
      </c>
      <c r="G9" s="101"/>
      <c r="H9" s="87"/>
      <c r="I9" s="24" t="s">
        <v>15</v>
      </c>
      <c r="J9" s="25">
        <v>0</v>
      </c>
    </row>
    <row r="10" spans="2:10" ht="15.75" customHeight="1" thickBot="1">
      <c r="B10" s="99"/>
      <c r="C10" s="47" t="s">
        <v>51</v>
      </c>
      <c r="D10" s="66">
        <v>2462</v>
      </c>
      <c r="G10" s="101"/>
      <c r="H10" s="87"/>
      <c r="I10" s="24" t="s">
        <v>16</v>
      </c>
      <c r="J10" s="25">
        <v>3</v>
      </c>
    </row>
    <row r="11" spans="2:10" ht="15.75" customHeight="1" thickBot="1">
      <c r="B11" s="48"/>
      <c r="C11" s="33"/>
      <c r="G11" s="101"/>
      <c r="H11" s="87"/>
      <c r="I11" s="24" t="s">
        <v>17</v>
      </c>
      <c r="J11" s="25">
        <v>6</v>
      </c>
    </row>
    <row r="12" spans="2:10" ht="15.75" customHeight="1" thickBot="1">
      <c r="B12" s="97" t="s">
        <v>52</v>
      </c>
      <c r="C12" s="49" t="s">
        <v>11</v>
      </c>
      <c r="D12" s="67">
        <v>0</v>
      </c>
      <c r="G12" s="102"/>
      <c r="H12" s="88"/>
      <c r="I12" s="26" t="s">
        <v>18</v>
      </c>
      <c r="J12" s="27">
        <v>6</v>
      </c>
    </row>
    <row r="13" spans="2:10" ht="15.75" customHeight="1" thickBot="1">
      <c r="B13" s="98"/>
      <c r="C13" s="50" t="s">
        <v>53</v>
      </c>
      <c r="D13" s="68">
        <v>448</v>
      </c>
      <c r="G13" s="28"/>
      <c r="J13" s="21"/>
    </row>
    <row r="14" spans="2:10" ht="16.5" customHeight="1" thickBot="1">
      <c r="B14" s="98"/>
      <c r="C14" s="51" t="s">
        <v>19</v>
      </c>
      <c r="D14" s="71">
        <v>1400</v>
      </c>
      <c r="G14" s="29">
        <f>SUM(J14)</f>
        <v>1400</v>
      </c>
      <c r="H14" s="30" t="s">
        <v>19</v>
      </c>
      <c r="I14" s="31" t="s">
        <v>20</v>
      </c>
      <c r="J14" s="32">
        <v>1400</v>
      </c>
    </row>
    <row r="15" spans="2:10" ht="18" thickBot="1">
      <c r="B15" s="98"/>
      <c r="C15" s="52" t="s">
        <v>54</v>
      </c>
      <c r="D15" s="38">
        <v>426</v>
      </c>
      <c r="G15" s="33"/>
      <c r="J15" s="34"/>
    </row>
    <row r="16" spans="2:10" ht="15.75" customHeight="1" thickBot="1">
      <c r="B16" s="99"/>
      <c r="C16" s="53" t="s">
        <v>38</v>
      </c>
      <c r="D16" s="42">
        <v>188</v>
      </c>
      <c r="G16" s="94">
        <f>SUM(J16:J24)</f>
        <v>340</v>
      </c>
      <c r="H16" s="89" t="s">
        <v>21</v>
      </c>
      <c r="I16" s="35" t="s">
        <v>22</v>
      </c>
      <c r="J16" s="36">
        <v>29</v>
      </c>
    </row>
    <row r="17" spans="2:10" ht="15.75" customHeight="1">
      <c r="B17" s="97" t="s">
        <v>55</v>
      </c>
      <c r="C17" s="43" t="s">
        <v>56</v>
      </c>
      <c r="D17" s="63">
        <v>1</v>
      </c>
      <c r="G17" s="95"/>
      <c r="H17" s="90"/>
      <c r="I17" s="37" t="s">
        <v>23</v>
      </c>
      <c r="J17" s="38">
        <v>48</v>
      </c>
    </row>
    <row r="18" spans="2:10" ht="15.75" customHeight="1">
      <c r="B18" s="98"/>
      <c r="C18" s="54" t="s">
        <v>57</v>
      </c>
      <c r="D18" s="75">
        <v>358</v>
      </c>
      <c r="G18" s="95"/>
      <c r="H18" s="90"/>
      <c r="I18" s="37" t="s">
        <v>24</v>
      </c>
      <c r="J18" s="38">
        <v>6</v>
      </c>
    </row>
    <row r="19" spans="2:10" ht="15.75" customHeight="1">
      <c r="B19" s="98"/>
      <c r="C19" s="50" t="s">
        <v>58</v>
      </c>
      <c r="D19" s="68">
        <v>29</v>
      </c>
      <c r="G19" s="95"/>
      <c r="H19" s="90"/>
      <c r="I19" s="37" t="s">
        <v>25</v>
      </c>
      <c r="J19" s="38">
        <v>16</v>
      </c>
    </row>
    <row r="20" spans="2:10" ht="15.75" customHeight="1" thickBot="1">
      <c r="B20" s="99"/>
      <c r="C20" s="55" t="s">
        <v>59</v>
      </c>
      <c r="D20" s="72">
        <v>58</v>
      </c>
      <c r="G20" s="95"/>
      <c r="H20" s="90"/>
      <c r="I20" s="37" t="s">
        <v>26</v>
      </c>
      <c r="J20" s="38">
        <v>102</v>
      </c>
    </row>
    <row r="21" spans="2:10" ht="15.75" customHeight="1" thickBot="1">
      <c r="G21" s="95"/>
      <c r="H21" s="90"/>
      <c r="I21" s="37" t="s">
        <v>27</v>
      </c>
      <c r="J21" s="38">
        <v>24</v>
      </c>
    </row>
    <row r="22" spans="2:10" ht="15.75" customHeight="1">
      <c r="B22" s="97" t="s">
        <v>60</v>
      </c>
      <c r="C22" s="56" t="s">
        <v>61</v>
      </c>
      <c r="D22" s="69">
        <v>0</v>
      </c>
      <c r="G22" s="95"/>
      <c r="H22" s="90"/>
      <c r="I22" s="37" t="s">
        <v>28</v>
      </c>
      <c r="J22" s="38">
        <v>0</v>
      </c>
    </row>
    <row r="23" spans="2:10" ht="15.75" customHeight="1">
      <c r="B23" s="98"/>
      <c r="C23" s="57" t="s">
        <v>62</v>
      </c>
      <c r="D23" s="73">
        <v>0.56864337936636877</v>
      </c>
      <c r="G23" s="95"/>
      <c r="H23" s="90"/>
      <c r="I23" s="37" t="s">
        <v>29</v>
      </c>
      <c r="J23" s="38">
        <v>108</v>
      </c>
    </row>
    <row r="24" spans="2:10" ht="15.75" customHeight="1" thickBot="1">
      <c r="B24" s="98"/>
      <c r="C24" s="52" t="s">
        <v>63</v>
      </c>
      <c r="D24" s="76">
        <v>0.17303005686433801</v>
      </c>
      <c r="G24" s="95"/>
      <c r="H24" s="90"/>
      <c r="I24" s="39" t="s">
        <v>30</v>
      </c>
      <c r="J24" s="38">
        <v>7</v>
      </c>
    </row>
    <row r="25" spans="2:10" ht="15.75" customHeight="1" thickBot="1">
      <c r="B25" s="98"/>
      <c r="C25" s="58" t="s">
        <v>64</v>
      </c>
      <c r="D25" s="76">
        <v>7.6360682372055205E-2</v>
      </c>
      <c r="G25" s="94">
        <f>SUM(J25:J31)</f>
        <v>86</v>
      </c>
      <c r="H25" s="91" t="s">
        <v>31</v>
      </c>
      <c r="I25" s="83" t="s">
        <v>32</v>
      </c>
      <c r="J25" s="36">
        <v>0</v>
      </c>
    </row>
    <row r="26" spans="2:10" ht="16.5" customHeight="1">
      <c r="B26" s="98"/>
      <c r="C26" s="59" t="s">
        <v>65</v>
      </c>
      <c r="D26" s="64">
        <v>0.14581640942323321</v>
      </c>
      <c r="G26" s="95"/>
      <c r="H26" s="92"/>
      <c r="I26" s="84" t="s">
        <v>33</v>
      </c>
      <c r="J26" s="38">
        <v>1</v>
      </c>
    </row>
    <row r="27" spans="2:10" ht="15.75" customHeight="1">
      <c r="B27" s="98"/>
      <c r="C27" s="60" t="s">
        <v>66</v>
      </c>
      <c r="D27" s="70">
        <v>1.17790414297319E-2</v>
      </c>
      <c r="G27" s="95"/>
      <c r="H27" s="92"/>
      <c r="I27" s="84" t="s">
        <v>34</v>
      </c>
      <c r="J27" s="38">
        <v>0</v>
      </c>
    </row>
    <row r="28" spans="2:10" ht="15.75" customHeight="1" thickBot="1">
      <c r="B28" s="99"/>
      <c r="C28" s="55" t="s">
        <v>67</v>
      </c>
      <c r="D28" s="74">
        <v>2.35580828594639E-2</v>
      </c>
      <c r="G28" s="95"/>
      <c r="H28" s="92"/>
      <c r="I28" s="84" t="s">
        <v>35</v>
      </c>
      <c r="J28" s="38">
        <v>4</v>
      </c>
    </row>
    <row r="29" spans="2:10" ht="15.75" customHeight="1">
      <c r="G29" s="95"/>
      <c r="H29" s="92"/>
      <c r="I29" s="84" t="s">
        <v>36</v>
      </c>
      <c r="J29" s="38">
        <v>6</v>
      </c>
    </row>
    <row r="30" spans="2:10" ht="15.75" customHeight="1">
      <c r="G30" s="95"/>
      <c r="H30" s="92"/>
      <c r="I30" s="84" t="s">
        <v>37</v>
      </c>
      <c r="J30" s="38">
        <v>24</v>
      </c>
    </row>
    <row r="31" spans="2:10" ht="15.75" customHeight="1" thickBot="1">
      <c r="G31" s="82"/>
      <c r="H31" s="85"/>
      <c r="I31" s="84" t="s">
        <v>78</v>
      </c>
      <c r="J31" s="38">
        <v>51</v>
      </c>
    </row>
    <row r="32" spans="2:10" ht="15.75" customHeight="1">
      <c r="G32" s="94">
        <f>SUM(J32:J38)</f>
        <v>188</v>
      </c>
      <c r="H32" s="89" t="s">
        <v>38</v>
      </c>
      <c r="I32" s="40" t="s">
        <v>39</v>
      </c>
      <c r="J32" s="36">
        <v>136</v>
      </c>
    </row>
    <row r="33" spans="7:10" ht="16.5" customHeight="1">
      <c r="G33" s="95"/>
      <c r="H33" s="90"/>
      <c r="I33" s="39" t="s">
        <v>40</v>
      </c>
      <c r="J33" s="38">
        <v>2</v>
      </c>
    </row>
    <row r="34" spans="7:10" ht="15.75" customHeight="1">
      <c r="G34" s="95"/>
      <c r="H34" s="90"/>
      <c r="I34" s="39" t="s">
        <v>41</v>
      </c>
      <c r="J34" s="38">
        <v>1</v>
      </c>
    </row>
    <row r="35" spans="7:10" ht="15.75" customHeight="1">
      <c r="G35" s="95"/>
      <c r="H35" s="90"/>
      <c r="I35" s="39" t="s">
        <v>42</v>
      </c>
      <c r="J35" s="38">
        <v>36</v>
      </c>
    </row>
    <row r="36" spans="7:10" ht="15.75" customHeight="1">
      <c r="G36" s="95"/>
      <c r="H36" s="90"/>
      <c r="I36" s="39" t="s">
        <v>43</v>
      </c>
      <c r="J36" s="38">
        <v>1</v>
      </c>
    </row>
    <row r="37" spans="7:10" ht="15.75" customHeight="1">
      <c r="G37" s="95"/>
      <c r="H37" s="90"/>
      <c r="I37" s="39" t="s">
        <v>44</v>
      </c>
      <c r="J37" s="38">
        <v>1</v>
      </c>
    </row>
    <row r="38" spans="7:10" ht="15.75" customHeight="1" thickBot="1">
      <c r="G38" s="96"/>
      <c r="H38" s="93"/>
      <c r="I38" s="41" t="s">
        <v>45</v>
      </c>
      <c r="J38" s="42">
        <v>11</v>
      </c>
    </row>
    <row r="39" spans="7:10" ht="15.75" thickBot="1"/>
    <row r="40" spans="7:10" ht="18" thickBot="1">
      <c r="G40" s="77">
        <f>SUM(G6:G38)</f>
        <v>2462</v>
      </c>
      <c r="H40" s="78" t="s">
        <v>70</v>
      </c>
    </row>
  </sheetData>
  <mergeCells count="12">
    <mergeCell ref="B6:B10"/>
    <mergeCell ref="B12:B16"/>
    <mergeCell ref="B17:B20"/>
    <mergeCell ref="B22:B28"/>
    <mergeCell ref="G16:G24"/>
    <mergeCell ref="G25:G30"/>
    <mergeCell ref="G8:G12"/>
    <mergeCell ref="H8:H12"/>
    <mergeCell ref="H16:H24"/>
    <mergeCell ref="H25:H30"/>
    <mergeCell ref="H32:H38"/>
    <mergeCell ref="G32:G3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0"/>
  <sheetViews>
    <sheetView workbookViewId="0">
      <selection activeCell="A11" sqref="A11:XFD22"/>
    </sheetView>
  </sheetViews>
  <sheetFormatPr defaultRowHeight="15"/>
  <sheetData>
    <row r="1" spans="1:6">
      <c r="A1" t="s">
        <v>71</v>
      </c>
      <c r="B1" t="s">
        <v>72</v>
      </c>
      <c r="C1" t="s">
        <v>79</v>
      </c>
      <c r="D1" t="s">
        <v>76</v>
      </c>
      <c r="E1" t="s">
        <v>77</v>
      </c>
      <c r="F1" s="81" t="s">
        <v>1</v>
      </c>
    </row>
    <row r="2" spans="1:6">
      <c r="A2" t="s">
        <v>80</v>
      </c>
      <c r="B2" t="s">
        <v>73</v>
      </c>
      <c r="C2" s="10">
        <v>942.1279296875</v>
      </c>
      <c r="D2" s="10">
        <v>1597.998779296875</v>
      </c>
      <c r="E2" s="10">
        <v>4111.64111328125</v>
      </c>
    </row>
    <row r="3" spans="1:6">
      <c r="A3" t="s">
        <v>80</v>
      </c>
      <c r="B3" t="s">
        <v>74</v>
      </c>
      <c r="C3" s="10">
        <v>365.03659057617188</v>
      </c>
      <c r="D3" s="10">
        <v>296.43795776367188</v>
      </c>
      <c r="E3" s="10">
        <v>1024.819091796875</v>
      </c>
    </row>
    <row r="4" spans="1:6">
      <c r="A4" t="s">
        <v>80</v>
      </c>
      <c r="B4" t="s">
        <v>75</v>
      </c>
      <c r="C4" s="10">
        <v>77.138710021972656</v>
      </c>
      <c r="D4" s="10">
        <v>33.431282043457031</v>
      </c>
      <c r="E4" s="10">
        <v>115.09681701660156</v>
      </c>
    </row>
    <row r="5" spans="1:6">
      <c r="A5" t="s">
        <v>81</v>
      </c>
      <c r="B5" t="s">
        <v>73</v>
      </c>
      <c r="C5" s="10">
        <v>344.260498046875</v>
      </c>
      <c r="D5" s="10">
        <v>653.3662109375</v>
      </c>
      <c r="E5" s="10">
        <v>970.94140625</v>
      </c>
    </row>
    <row r="6" spans="1:6">
      <c r="A6" t="s">
        <v>81</v>
      </c>
      <c r="B6" t="s">
        <v>74</v>
      </c>
      <c r="C6" s="10">
        <v>253.013671875</v>
      </c>
      <c r="D6" s="10">
        <v>101.50164031982422</v>
      </c>
      <c r="E6" s="10">
        <v>237.34754943847656</v>
      </c>
    </row>
    <row r="7" spans="1:6">
      <c r="A7" t="s">
        <v>81</v>
      </c>
      <c r="B7" t="s">
        <v>75</v>
      </c>
      <c r="C7" s="10">
        <v>42.558605194091797</v>
      </c>
      <c r="D7" s="10">
        <v>5.9368386268615723</v>
      </c>
      <c r="E7" s="10">
        <v>15.438533782958984</v>
      </c>
    </row>
    <row r="8" spans="1:6">
      <c r="A8" t="s">
        <v>82</v>
      </c>
      <c r="B8" t="s">
        <v>73</v>
      </c>
      <c r="C8" s="10">
        <v>314.81719970703125</v>
      </c>
      <c r="D8" s="10">
        <v>594.68402099609375</v>
      </c>
      <c r="E8" s="10">
        <v>784.43316650390625</v>
      </c>
    </row>
    <row r="9" spans="1:6">
      <c r="A9" t="s">
        <v>82</v>
      </c>
      <c r="B9" t="s">
        <v>74</v>
      </c>
      <c r="C9" s="10">
        <v>188.68621826171875</v>
      </c>
      <c r="D9" s="10">
        <v>96.625541687011719</v>
      </c>
      <c r="E9" s="10">
        <v>180.36283874511719</v>
      </c>
    </row>
    <row r="10" spans="1:6">
      <c r="A10" t="s">
        <v>82</v>
      </c>
      <c r="B10" t="s">
        <v>75</v>
      </c>
      <c r="C10" s="10">
        <v>35.286033630371094</v>
      </c>
      <c r="D10" s="10">
        <v>4.1892175674438477</v>
      </c>
      <c r="E10" s="10">
        <v>12.599040985107422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0"/>
  <sheetViews>
    <sheetView workbookViewId="0">
      <selection activeCell="K7" sqref="K7"/>
    </sheetView>
  </sheetViews>
  <sheetFormatPr defaultRowHeight="15"/>
  <sheetData>
    <row r="1" spans="1:6">
      <c r="A1" t="s">
        <v>71</v>
      </c>
      <c r="B1" t="s">
        <v>72</v>
      </c>
      <c r="C1" t="s">
        <v>79</v>
      </c>
      <c r="D1" t="s">
        <v>76</v>
      </c>
      <c r="E1" t="s">
        <v>77</v>
      </c>
      <c r="F1" s="81" t="s">
        <v>1</v>
      </c>
    </row>
    <row r="2" spans="1:6">
      <c r="A2" t="s">
        <v>80</v>
      </c>
      <c r="B2" t="s">
        <v>73</v>
      </c>
      <c r="C2" s="10">
        <v>1097.0289306640625</v>
      </c>
      <c r="D2" s="10">
        <v>1733.3084716796875</v>
      </c>
      <c r="E2" s="10">
        <v>4793.00146484375</v>
      </c>
    </row>
    <row r="3" spans="1:6">
      <c r="A3" t="s">
        <v>80</v>
      </c>
      <c r="B3" t="s">
        <v>74</v>
      </c>
      <c r="C3" s="10">
        <v>407.01864624023438</v>
      </c>
      <c r="D3" s="10">
        <v>307.89523315429688</v>
      </c>
      <c r="E3" s="10">
        <v>1143.955810546875</v>
      </c>
    </row>
    <row r="4" spans="1:6">
      <c r="A4" t="s">
        <v>80</v>
      </c>
      <c r="B4" t="s">
        <v>75</v>
      </c>
      <c r="C4" s="10">
        <v>85.991447448730469</v>
      </c>
      <c r="D4" s="10">
        <v>34.715801239013672</v>
      </c>
      <c r="E4" s="10">
        <v>128.44889831542969</v>
      </c>
    </row>
    <row r="5" spans="1:6">
      <c r="A5" t="s">
        <v>81</v>
      </c>
      <c r="B5" t="s">
        <v>73</v>
      </c>
      <c r="C5" s="10">
        <v>398.3919677734375</v>
      </c>
      <c r="D5" s="10">
        <v>704.322021484375</v>
      </c>
      <c r="E5" s="10">
        <v>1124.865234375</v>
      </c>
    </row>
    <row r="6" spans="1:6">
      <c r="A6" t="s">
        <v>81</v>
      </c>
      <c r="B6" t="s">
        <v>74</v>
      </c>
      <c r="C6" s="10">
        <v>280.37353515625</v>
      </c>
      <c r="D6" s="10">
        <v>104.77492523193359</v>
      </c>
      <c r="E6" s="10">
        <v>263.30673217773438</v>
      </c>
    </row>
    <row r="7" spans="1:6">
      <c r="A7" t="s">
        <v>81</v>
      </c>
      <c r="B7" t="s">
        <v>75</v>
      </c>
      <c r="C7" s="10">
        <v>47.150402069091797</v>
      </c>
      <c r="D7" s="10">
        <v>6.126953125</v>
      </c>
      <c r="E7" s="10">
        <v>17.123329162597656</v>
      </c>
    </row>
    <row r="8" spans="1:6">
      <c r="A8" t="s">
        <v>82</v>
      </c>
      <c r="B8" t="s">
        <v>73</v>
      </c>
      <c r="C8" s="10">
        <v>360.27090454101563</v>
      </c>
      <c r="D8" s="10">
        <v>633.94012451171875</v>
      </c>
      <c r="E8" s="10">
        <v>898.69195556640625</v>
      </c>
    </row>
    <row r="9" spans="1:6">
      <c r="A9" t="s">
        <v>82</v>
      </c>
      <c r="B9" t="s">
        <v>74</v>
      </c>
      <c r="C9" s="10">
        <v>206.76670837402344</v>
      </c>
      <c r="D9" s="10">
        <v>98.633316040039063</v>
      </c>
      <c r="E9" s="10">
        <v>197.86622619628906</v>
      </c>
    </row>
    <row r="10" spans="1:6">
      <c r="A10" t="s">
        <v>82</v>
      </c>
      <c r="B10" t="s">
        <v>75</v>
      </c>
      <c r="C10" s="10">
        <v>38.658794403076172</v>
      </c>
      <c r="D10" s="10">
        <v>4.27532958984375</v>
      </c>
      <c r="E10" s="10">
        <v>13.818696975708008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>
      <selection sqref="A1:F11"/>
    </sheetView>
  </sheetViews>
  <sheetFormatPr defaultRowHeight="15"/>
  <cols>
    <col min="1" max="1" width="18.42578125" bestFit="1" customWidth="1"/>
    <col min="2" max="2" width="17.28515625" customWidth="1"/>
    <col min="3" max="3" width="13.28515625" customWidth="1"/>
    <col min="4" max="4" width="12.7109375" customWidth="1"/>
    <col min="5" max="5" width="11.85546875" customWidth="1"/>
  </cols>
  <sheetData>
    <row r="1" spans="1:6" ht="27" thickBot="1">
      <c r="A1" s="3"/>
      <c r="B1" s="3"/>
      <c r="C1" s="4" t="str">
        <f>RIGHT(SUBSTITUTE(original_design_fresh!C1,"_"," "),LEN(SUBSTITUTE(original_design_fresh!C1,"_"," "))-1)</f>
        <v>Manufacturing</v>
      </c>
      <c r="D1" s="4" t="str">
        <f>RIGHT(SUBSTITUTE(original_design_fresh!D1,"_"," "),LEN(SUBSTITUTE(original_design_fresh!D1,"_"," "))-1)</f>
        <v>Retail</v>
      </c>
      <c r="E1" s="4" t="str">
        <f>RIGHT(SUBSTITUTE(original_design_fresh!E1,"_"," "),LEN(SUBSTITUTE(original_design_fresh!E1,"_"," "))-1)</f>
        <v>Other Services</v>
      </c>
      <c r="F1" s="4" t="str">
        <f>RIGHT(SUBSTITUTE(original_design_fresh!F1,"_"," "),LEN(SUBSTITUTE(original_design_fresh!F1,"_"," "))-1)</f>
        <v>Grand Total</v>
      </c>
    </row>
    <row r="2" spans="1:6">
      <c r="A2" s="1" t="str">
        <f>original_design_fresh!A2</f>
        <v>Riga &amp; Pieriga</v>
      </c>
      <c r="B2" s="2" t="str">
        <f>LEFT(original_design_fresh!B2,FIND(")",original_design_fresh!B2))</f>
        <v>Small (5-19)</v>
      </c>
      <c r="C2" s="2">
        <f>original_design_fresh!C2</f>
        <v>4</v>
      </c>
      <c r="D2" s="2">
        <f>original_design_fresh!D2</f>
        <v>4</v>
      </c>
      <c r="E2" s="2">
        <f>original_design_fresh!E2</f>
        <v>13</v>
      </c>
      <c r="F2" s="79">
        <f>SUM(C2:E4)</f>
        <v>73</v>
      </c>
    </row>
    <row r="3" spans="1:6">
      <c r="A3" s="1"/>
      <c r="B3" s="2" t="str">
        <f>LEFT(original_design_fresh!B3,FIND(")",original_design_fresh!B3))</f>
        <v>Medium (20-99)</v>
      </c>
      <c r="C3" s="2">
        <f>original_design_fresh!C3</f>
        <v>4</v>
      </c>
      <c r="D3" s="2">
        <f>original_design_fresh!D3</f>
        <v>4</v>
      </c>
      <c r="E3" s="2">
        <f>original_design_fresh!E3</f>
        <v>4</v>
      </c>
      <c r="F3" s="79"/>
    </row>
    <row r="4" spans="1:6">
      <c r="A4" s="1"/>
      <c r="B4" s="2" t="str">
        <f>LEFT(original_design_fresh!B4,FIND(")",original_design_fresh!B4))</f>
        <v>Large (100 or more)</v>
      </c>
      <c r="C4" s="2">
        <f>original_design_fresh!C4</f>
        <v>14</v>
      </c>
      <c r="D4" s="2">
        <f>original_design_fresh!D4</f>
        <v>10</v>
      </c>
      <c r="E4" s="2">
        <f>original_design_fresh!E4</f>
        <v>16</v>
      </c>
      <c r="F4" s="79"/>
    </row>
    <row r="5" spans="1:6">
      <c r="A5" s="1" t="str">
        <f>original_design_fresh!A5</f>
        <v>Kurzeme &amp; Zemgale</v>
      </c>
      <c r="B5" s="2" t="str">
        <f>LEFT(original_design_fresh!B5,FIND(")",original_design_fresh!B5))</f>
        <v>Small (5-19)</v>
      </c>
      <c r="C5" s="2">
        <f>original_design_fresh!C5</f>
        <v>4</v>
      </c>
      <c r="D5" s="2">
        <f>original_design_fresh!D5</f>
        <v>4</v>
      </c>
      <c r="E5" s="2">
        <f>original_design_fresh!E5</f>
        <v>4</v>
      </c>
      <c r="F5" s="79">
        <f>SUM(C5:E7)</f>
        <v>62</v>
      </c>
    </row>
    <row r="6" spans="1:6">
      <c r="A6" s="1"/>
      <c r="B6" s="2" t="str">
        <f>LEFT(original_design_fresh!B6,FIND(")",original_design_fresh!B6))</f>
        <v>Medium (20-99)</v>
      </c>
      <c r="C6" s="2">
        <f>original_design_fresh!C6</f>
        <v>4</v>
      </c>
      <c r="D6" s="2">
        <f>original_design_fresh!D6</f>
        <v>20</v>
      </c>
      <c r="E6" s="2">
        <f>original_design_fresh!E6</f>
        <v>4</v>
      </c>
      <c r="F6" s="79"/>
    </row>
    <row r="7" spans="1:6">
      <c r="A7" s="1"/>
      <c r="B7" s="2" t="str">
        <f>LEFT(original_design_fresh!B7,FIND(")",original_design_fresh!B7))</f>
        <v>Large (100 or more)</v>
      </c>
      <c r="C7" s="2">
        <f>original_design_fresh!C7</f>
        <v>14</v>
      </c>
      <c r="D7" s="2">
        <f>original_design_fresh!D7</f>
        <v>2</v>
      </c>
      <c r="E7" s="2">
        <f>original_design_fresh!E7</f>
        <v>6</v>
      </c>
      <c r="F7" s="79"/>
    </row>
    <row r="8" spans="1:6">
      <c r="A8" s="1" t="str">
        <f>original_design_fresh!A8</f>
        <v>Vidzeme &amp; Latgale</v>
      </c>
      <c r="B8" s="2" t="str">
        <f>LEFT(original_design_fresh!B8,FIND(")",original_design_fresh!B8))</f>
        <v>Small (5-19)</v>
      </c>
      <c r="C8" s="2">
        <f>original_design_fresh!C8</f>
        <v>4</v>
      </c>
      <c r="D8" s="2">
        <f>original_design_fresh!D8</f>
        <v>4</v>
      </c>
      <c r="E8" s="2">
        <f>original_design_fresh!E8</f>
        <v>4</v>
      </c>
      <c r="F8" s="79">
        <f>SUM(C8:E10)</f>
        <v>65</v>
      </c>
    </row>
    <row r="9" spans="1:6">
      <c r="A9" s="1"/>
      <c r="B9" s="2" t="str">
        <f>LEFT(original_design_fresh!B9,FIND(")",original_design_fresh!B9))</f>
        <v>Medium (20-99)</v>
      </c>
      <c r="C9" s="2">
        <f>original_design_fresh!C9</f>
        <v>7</v>
      </c>
      <c r="D9" s="2">
        <f>original_design_fresh!D9</f>
        <v>21</v>
      </c>
      <c r="E9" s="2">
        <f>original_design_fresh!E9</f>
        <v>7</v>
      </c>
      <c r="F9" s="79"/>
    </row>
    <row r="10" spans="1:6">
      <c r="A10" s="1"/>
      <c r="B10" s="2" t="str">
        <f>LEFT(original_design_fresh!B10,FIND(")",original_design_fresh!B10))</f>
        <v>Large (100 or more)</v>
      </c>
      <c r="C10" s="2">
        <f>original_design_fresh!C10</f>
        <v>12</v>
      </c>
      <c r="D10" s="2">
        <f>original_design_fresh!D10</f>
        <v>1</v>
      </c>
      <c r="E10" s="2">
        <f>original_design_fresh!E10</f>
        <v>5</v>
      </c>
      <c r="F10" s="79"/>
    </row>
    <row r="11" spans="1:6" ht="15.75" thickBot="1">
      <c r="A11" s="7"/>
      <c r="B11" s="7"/>
      <c r="C11" s="9">
        <f>SUM(C2:C10)</f>
        <v>67</v>
      </c>
      <c r="D11" s="9">
        <f>SUM(D2:D10)</f>
        <v>70</v>
      </c>
      <c r="E11" s="9">
        <f>SUM(E2:E10)</f>
        <v>63</v>
      </c>
      <c r="F11" s="9">
        <f>SUM(F2:F10)</f>
        <v>200</v>
      </c>
    </row>
    <row r="12" spans="1:6" ht="15.75" thickTop="1">
      <c r="A12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workbookViewId="0">
      <selection sqref="A1:F11"/>
    </sheetView>
  </sheetViews>
  <sheetFormatPr defaultRowHeight="15"/>
  <cols>
    <col min="1" max="1" width="18.42578125" bestFit="1" customWidth="1"/>
    <col min="2" max="2" width="15.7109375" bestFit="1" customWidth="1"/>
    <col min="3" max="3" width="12.5703125" customWidth="1"/>
    <col min="4" max="4" width="13.85546875" customWidth="1"/>
    <col min="5" max="5" width="14.140625" customWidth="1"/>
    <col min="6" max="6" width="9.140625" style="79"/>
  </cols>
  <sheetData>
    <row r="1" spans="1:6" ht="27" thickBot="1">
      <c r="A1" s="6"/>
      <c r="B1" s="6"/>
      <c r="C1" s="4" t="str">
        <f>RIGHT(SUBSTITUTE(original_design_panel!C1,"_"," "),LEN(SUBSTITUTE(original_design_panel!C1,"_"," "))-1)</f>
        <v>Manufacturing</v>
      </c>
      <c r="D1" s="4" t="str">
        <f>RIGHT(SUBSTITUTE(original_design_panel!D1,"_"," "),LEN(SUBSTITUTE(original_design_panel!D1,"_"," "))-1)</f>
        <v>Retail</v>
      </c>
      <c r="E1" s="4" t="str">
        <f>RIGHT(SUBSTITUTE(original_design_panel!E1,"_"," "),LEN(SUBSTITUTE(original_design_panel!E1,"_"," "))-1)</f>
        <v>Other Services</v>
      </c>
      <c r="F1" s="4" t="str">
        <f>RIGHT(SUBSTITUTE(original_design_panel!F1,"_"," "),LEN(SUBSTITUTE(original_design_panel!F1,"_"," "))-1)</f>
        <v>Grand Total</v>
      </c>
    </row>
    <row r="2" spans="1:6">
      <c r="A2" s="8" t="str">
        <f>original_design_panel!A2</f>
        <v>Riga &amp; Pieriga</v>
      </c>
      <c r="B2" s="2" t="str">
        <f>LEFT(original_design_panel!B2,FIND(")",original_design_panel!B2))</f>
        <v>Small (5-9)</v>
      </c>
      <c r="C2" s="5">
        <f>original_design_panel!C2</f>
        <v>4</v>
      </c>
      <c r="D2" s="5">
        <f>original_design_panel!D2</f>
        <v>4</v>
      </c>
      <c r="E2" s="5">
        <f>original_design_panel!E2</f>
        <v>6</v>
      </c>
      <c r="F2" s="79">
        <f>SUM(C2:E4)</f>
        <v>47</v>
      </c>
    </row>
    <row r="3" spans="1:6">
      <c r="A3" s="8"/>
      <c r="B3" s="2" t="str">
        <f>LEFT(original_design_panel!B3,FIND(")",original_design_panel!B3))</f>
        <v>Medium (10-49)</v>
      </c>
      <c r="C3" s="5">
        <f>original_design_panel!C3</f>
        <v>4</v>
      </c>
      <c r="D3" s="5">
        <f>original_design_panel!D3</f>
        <v>4</v>
      </c>
      <c r="E3" s="5">
        <f>original_design_panel!E3</f>
        <v>10</v>
      </c>
    </row>
    <row r="4" spans="1:6">
      <c r="A4" s="8"/>
      <c r="B4" s="2" t="str">
        <f>LEFT(original_design_panel!B4,FIND(")",original_design_panel!B4))</f>
        <v>Large (100 or more)</v>
      </c>
      <c r="C4" s="5">
        <f>original_design_panel!C4</f>
        <v>6</v>
      </c>
      <c r="D4" s="5">
        <f>original_design_panel!D4</f>
        <v>2</v>
      </c>
      <c r="E4" s="5">
        <f>original_design_panel!E4</f>
        <v>7</v>
      </c>
    </row>
    <row r="5" spans="1:6">
      <c r="A5" s="8" t="str">
        <f>original_design_panel!A5</f>
        <v>Kurzeme &amp; Zemgale</v>
      </c>
      <c r="B5" s="2" t="str">
        <f>LEFT(original_design_panel!B5,FIND(")",original_design_panel!B5))</f>
        <v>Small (5-9)</v>
      </c>
      <c r="C5" s="5">
        <f>original_design_panel!C5</f>
        <v>9</v>
      </c>
      <c r="D5" s="5">
        <f>original_design_panel!D5</f>
        <v>18</v>
      </c>
      <c r="E5" s="5">
        <f>original_design_panel!E5</f>
        <v>10</v>
      </c>
      <c r="F5" s="79">
        <f>SUM(C5:E7)</f>
        <v>58</v>
      </c>
    </row>
    <row r="6" spans="1:6">
      <c r="A6" s="8"/>
      <c r="B6" s="2" t="str">
        <f>LEFT(original_design_panel!B6,FIND(")",original_design_panel!B6))</f>
        <v>Medium (10-49)</v>
      </c>
      <c r="C6" s="5">
        <f>original_design_panel!C6</f>
        <v>11</v>
      </c>
      <c r="D6" s="5">
        <f>original_design_panel!D6</f>
        <v>2</v>
      </c>
      <c r="E6" s="5">
        <f>original_design_panel!E6</f>
        <v>4</v>
      </c>
    </row>
    <row r="7" spans="1:6">
      <c r="A7" s="8"/>
      <c r="B7" s="2" t="str">
        <f>LEFT(original_design_panel!B7,FIND(")",original_design_panel!B7))</f>
        <v>Large (100 or more)</v>
      </c>
      <c r="C7" s="5">
        <f>original_design_panel!C7</f>
        <v>2</v>
      </c>
      <c r="D7" s="5">
        <f>original_design_panel!D7</f>
        <v>1</v>
      </c>
      <c r="E7" s="5">
        <f>original_design_panel!E7</f>
        <v>1</v>
      </c>
    </row>
    <row r="8" spans="1:6">
      <c r="A8" s="8" t="str">
        <f>original_design_panel!A8</f>
        <v>Vidzeme &amp; Latgale</v>
      </c>
      <c r="B8" s="2" t="str">
        <f>LEFT(original_design_panel!B8,FIND(")",original_design_panel!B8))</f>
        <v>Small (5-9)</v>
      </c>
      <c r="C8" s="5">
        <f>original_design_panel!C8</f>
        <v>11</v>
      </c>
      <c r="D8" s="5">
        <f>original_design_panel!D8</f>
        <v>14</v>
      </c>
      <c r="E8" s="5">
        <f>original_design_panel!E8</f>
        <v>14</v>
      </c>
      <c r="F8" s="79">
        <f>SUM(C8:E10)</f>
        <v>55</v>
      </c>
    </row>
    <row r="9" spans="1:6">
      <c r="A9" s="8"/>
      <c r="B9" s="2" t="str">
        <f>LEFT(original_design_panel!B9,FIND(")",original_design_panel!B9))</f>
        <v>Medium (10-49)</v>
      </c>
      <c r="C9" s="5">
        <f>original_design_panel!C9</f>
        <v>3</v>
      </c>
      <c r="D9" s="5">
        <f>original_design_panel!D9</f>
        <v>4</v>
      </c>
      <c r="E9" s="5">
        <f>original_design_panel!E9</f>
        <v>3</v>
      </c>
    </row>
    <row r="10" spans="1:6">
      <c r="A10" s="8"/>
      <c r="B10" s="2" t="str">
        <f>LEFT(original_design_panel!B10,FIND(")",original_design_panel!B10))</f>
        <v>Large (100 or more)</v>
      </c>
      <c r="C10" s="5">
        <f>original_design_panel!C10</f>
        <v>3</v>
      </c>
      <c r="D10" s="5">
        <f>original_design_panel!D10</f>
        <v>1</v>
      </c>
      <c r="E10" s="5">
        <f>original_design_panel!E10</f>
        <v>2</v>
      </c>
    </row>
    <row r="11" spans="1:6" ht="15.75" thickBot="1">
      <c r="A11" s="7"/>
      <c r="B11" s="9"/>
      <c r="C11" s="9">
        <f>SUM(C2:C10)</f>
        <v>53</v>
      </c>
      <c r="D11" s="9">
        <f>SUM(D2:D10)</f>
        <v>50</v>
      </c>
      <c r="E11" s="9">
        <f>SUM(E2:E10)</f>
        <v>57</v>
      </c>
      <c r="F11" s="9">
        <f>SUM(F2:F10)</f>
        <v>160</v>
      </c>
    </row>
    <row r="12" spans="1:6" ht="15.75" thickTop="1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0F81-BD5A-4729-9CBB-5AAD2D512239}">
  <dimension ref="A1:F12"/>
  <sheetViews>
    <sheetView workbookViewId="0">
      <selection activeCell="N16" sqref="N16"/>
    </sheetView>
  </sheetViews>
  <sheetFormatPr defaultRowHeight="15"/>
  <cols>
    <col min="1" max="1" width="40.140625" customWidth="1"/>
    <col min="2" max="2" width="15.7109375" bestFit="1" customWidth="1"/>
    <col min="3" max="3" width="12.7109375" customWidth="1"/>
    <col min="5" max="5" width="9.85546875" customWidth="1"/>
  </cols>
  <sheetData>
    <row r="1" spans="1:6" ht="27" thickBot="1">
      <c r="A1" s="6"/>
      <c r="B1" s="6"/>
      <c r="C1" s="4" t="s">
        <v>2</v>
      </c>
      <c r="D1" s="4" t="s">
        <v>85</v>
      </c>
      <c r="E1" s="4" t="s">
        <v>5</v>
      </c>
      <c r="F1" s="4" t="s">
        <v>87</v>
      </c>
    </row>
    <row r="2" spans="1:6">
      <c r="A2" s="8" t="s">
        <v>80</v>
      </c>
      <c r="B2" s="5" t="str">
        <f>'Frame Fresh and Panel Formatted'!B2</f>
        <v>Small (5-19)</v>
      </c>
      <c r="C2" s="5">
        <v>1308</v>
      </c>
      <c r="D2" s="5">
        <v>1988</v>
      </c>
      <c r="E2" s="5">
        <v>6463</v>
      </c>
      <c r="F2" s="79">
        <f>SUM(C2:E4)</f>
        <v>12274</v>
      </c>
    </row>
    <row r="3" spans="1:6">
      <c r="A3" s="8"/>
      <c r="B3" s="5" t="str">
        <f>'Frame Fresh and Panel Formatted'!B3</f>
        <v>Medium (20-99)</v>
      </c>
      <c r="C3" s="5">
        <v>448</v>
      </c>
      <c r="D3" s="5">
        <v>326</v>
      </c>
      <c r="E3" s="5">
        <v>1424</v>
      </c>
      <c r="F3" s="79"/>
    </row>
    <row r="4" spans="1:6">
      <c r="A4" s="8"/>
      <c r="B4" s="5" t="str">
        <f>'Frame Fresh and Panel Formatted'!B4</f>
        <v>Large (100 or more)</v>
      </c>
      <c r="C4" s="5">
        <v>103</v>
      </c>
      <c r="D4" s="5">
        <v>40</v>
      </c>
      <c r="E4" s="5">
        <v>174</v>
      </c>
      <c r="F4" s="79"/>
    </row>
    <row r="5" spans="1:6">
      <c r="A5" s="8" t="s">
        <v>81</v>
      </c>
      <c r="B5" s="5" t="str">
        <f>'Frame Fresh and Panel Formatted'!B5</f>
        <v>Small (5-19)</v>
      </c>
      <c r="C5" s="5">
        <v>471</v>
      </c>
      <c r="D5" s="5">
        <v>801</v>
      </c>
      <c r="E5" s="5">
        <v>1504</v>
      </c>
      <c r="F5" s="79">
        <f>SUM(C5:E7)</f>
        <v>3603</v>
      </c>
    </row>
    <row r="6" spans="1:6">
      <c r="A6" s="8"/>
      <c r="B6" s="5" t="str">
        <f>'Frame Fresh and Panel Formatted'!B6</f>
        <v>Medium (20-99)</v>
      </c>
      <c r="C6" s="5">
        <v>306</v>
      </c>
      <c r="D6" s="5">
        <v>110</v>
      </c>
      <c r="E6" s="5">
        <v>325</v>
      </c>
      <c r="F6" s="79"/>
    </row>
    <row r="7" spans="1:6">
      <c r="A7" s="8"/>
      <c r="B7" s="5" t="str">
        <f>'Frame Fresh and Panel Formatted'!B7</f>
        <v>Large (100 or more)</v>
      </c>
      <c r="C7" s="5">
        <v>56</v>
      </c>
      <c r="D7" s="5">
        <v>7</v>
      </c>
      <c r="E7" s="5">
        <v>23</v>
      </c>
      <c r="F7" s="79"/>
    </row>
    <row r="8" spans="1:6">
      <c r="A8" s="8" t="s">
        <v>82</v>
      </c>
      <c r="B8" s="5" t="str">
        <f>'Frame Fresh and Panel Formatted'!B8</f>
        <v>Small (5-19)</v>
      </c>
      <c r="C8" s="5">
        <v>436</v>
      </c>
      <c r="D8" s="5">
        <v>738</v>
      </c>
      <c r="E8" s="5">
        <v>1230</v>
      </c>
      <c r="F8" s="79">
        <f>SUM(C8:E10)</f>
        <v>3062</v>
      </c>
    </row>
    <row r="9" spans="1:6">
      <c r="A9" s="8"/>
      <c r="B9" s="5" t="str">
        <f>'Frame Fresh and Panel Formatted'!B9</f>
        <v>Medium (20-99)</v>
      </c>
      <c r="C9" s="5">
        <v>231</v>
      </c>
      <c r="D9" s="5">
        <v>106</v>
      </c>
      <c r="E9" s="5">
        <v>250</v>
      </c>
      <c r="F9" s="79"/>
    </row>
    <row r="10" spans="1:6">
      <c r="A10" s="8"/>
      <c r="B10" s="5" t="str">
        <f>'Frame Fresh and Panel Formatted'!B10</f>
        <v>Large (100 or more)</v>
      </c>
      <c r="C10" s="5">
        <v>47</v>
      </c>
      <c r="D10" s="5">
        <v>5</v>
      </c>
      <c r="E10" s="5">
        <v>19</v>
      </c>
      <c r="F10" s="79"/>
    </row>
    <row r="11" spans="1:6" ht="15.75" thickBot="1">
      <c r="A11" s="9"/>
      <c r="B11" s="9" t="s">
        <v>86</v>
      </c>
      <c r="C11" s="9">
        <f>SUM(C2:C10)</f>
        <v>3406</v>
      </c>
      <c r="D11" s="9">
        <f t="shared" ref="D11:E11" si="0">SUM(D2:D10)</f>
        <v>4121</v>
      </c>
      <c r="E11" s="9">
        <f t="shared" si="0"/>
        <v>11412</v>
      </c>
      <c r="F11" s="9">
        <f>SUM(F2:F10)</f>
        <v>18939</v>
      </c>
    </row>
    <row r="12" spans="1:6" ht="15.75" thickTop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"/>
  <sheetViews>
    <sheetView workbookViewId="0">
      <selection activeCell="B2" sqref="B2"/>
    </sheetView>
  </sheetViews>
  <sheetFormatPr defaultRowHeight="15"/>
  <cols>
    <col min="1" max="1" width="18.42578125" bestFit="1" customWidth="1"/>
    <col min="2" max="2" width="15.7109375" bestFit="1" customWidth="1"/>
    <col min="3" max="3" width="12.85546875" customWidth="1"/>
    <col min="4" max="4" width="12.28515625" customWidth="1"/>
    <col min="5" max="5" width="11.42578125" customWidth="1"/>
    <col min="6" max="6" width="9.140625" style="79"/>
  </cols>
  <sheetData>
    <row r="1" spans="1:6" ht="27" thickBot="1">
      <c r="A1" s="6"/>
      <c r="B1" s="6"/>
      <c r="C1" s="4" t="str">
        <f>RIGHT(SUBSTITUTE('Frame Fresh and Panel'!C1,"_"," "),LEN(SUBSTITUTE('Frame Fresh and Panel'!C1,"_"," "))-1)</f>
        <v>Manufacturing</v>
      </c>
      <c r="D1" s="4" t="str">
        <f>RIGHT(SUBSTITUTE('Frame Fresh and Panel'!D1,"_"," "),LEN(SUBSTITUTE('Frame Fresh and Panel'!D1,"_"," "))-1)</f>
        <v>Retail</v>
      </c>
      <c r="E1" s="4" t="str">
        <f>RIGHT(SUBSTITUTE('Frame Fresh and Panel'!E1,"_"," "),LEN(SUBSTITUTE('Frame Fresh and Panel'!E1,"_"," "))-1)</f>
        <v>Other Services</v>
      </c>
      <c r="F1" s="4" t="str">
        <f>RIGHT(SUBSTITUTE('Frame Fresh and Panel'!F1,"_"," "),LEN(SUBSTITUTE('Frame Fresh and Panel'!F1,"_"," "))-1)</f>
        <v>Grand Total</v>
      </c>
    </row>
    <row r="2" spans="1:6">
      <c r="A2" s="8" t="str">
        <f>'Frame Fresh and Panel'!A2</f>
        <v>Riga &amp; Pieriga</v>
      </c>
      <c r="B2" s="5" t="str">
        <f>LEFT('Frame Fresh and Panel'!B2,FIND(")",'Frame Fresh and Panel'!B2))</f>
        <v>Small (5-19)</v>
      </c>
      <c r="C2" s="5">
        <f>'Frame Fresh and Panel'!C2</f>
        <v>116</v>
      </c>
      <c r="D2" s="5">
        <f>'Frame Fresh and Panel'!D2</f>
        <v>119</v>
      </c>
      <c r="E2" s="5">
        <f>'Frame Fresh and Panel'!E2</f>
        <v>236</v>
      </c>
      <c r="F2" s="79">
        <f>SUM(C2:E4)</f>
        <v>1159</v>
      </c>
    </row>
    <row r="3" spans="1:6">
      <c r="A3" s="8"/>
      <c r="B3" s="5" t="str">
        <f>LEFT('Frame Fresh and Panel'!B3,FIND(")",'Frame Fresh and Panel'!B3))</f>
        <v>Medium (20-99)</v>
      </c>
      <c r="C3" s="5">
        <f>'Frame Fresh and Panel'!C3</f>
        <v>103</v>
      </c>
      <c r="D3" s="5">
        <f>'Frame Fresh and Panel'!D3</f>
        <v>93</v>
      </c>
      <c r="E3" s="5">
        <f>'Frame Fresh and Panel'!E3</f>
        <v>156</v>
      </c>
    </row>
    <row r="4" spans="1:6">
      <c r="A4" s="8"/>
      <c r="B4" s="5" t="str">
        <f>LEFT('Frame Fresh and Panel'!B4,FIND(")",'Frame Fresh and Panel'!B4))</f>
        <v>Large (100 or more)</v>
      </c>
      <c r="C4" s="5">
        <f>'Frame Fresh and Panel'!C4</f>
        <v>110</v>
      </c>
      <c r="D4" s="5">
        <f>'Frame Fresh and Panel'!D4</f>
        <v>43</v>
      </c>
      <c r="E4" s="5">
        <f>'Frame Fresh and Panel'!E4</f>
        <v>183</v>
      </c>
    </row>
    <row r="5" spans="1:6">
      <c r="A5" s="8" t="str">
        <f>'Frame Fresh and Panel'!A5</f>
        <v>Kurzeme &amp; Zemgale</v>
      </c>
      <c r="B5" s="5" t="str">
        <f>LEFT('Frame Fresh and Panel'!B5,FIND(")",'Frame Fresh and Panel'!B5))</f>
        <v>Small (5-19)</v>
      </c>
      <c r="C5" s="5">
        <f>'Frame Fresh and Panel'!C5</f>
        <v>141</v>
      </c>
      <c r="D5" s="5">
        <f>'Frame Fresh and Panel'!D5</f>
        <v>242</v>
      </c>
      <c r="E5" s="5">
        <f>'Frame Fresh and Panel'!E5</f>
        <v>153</v>
      </c>
      <c r="F5" s="79">
        <f>SUM(C5:E7)</f>
        <v>989</v>
      </c>
    </row>
    <row r="6" spans="1:6">
      <c r="A6" s="8"/>
      <c r="B6" s="5" t="str">
        <f>LEFT('Frame Fresh and Panel'!B6,FIND(")",'Frame Fresh and Panel'!B6))</f>
        <v>Medium (20-99)</v>
      </c>
      <c r="C6" s="5">
        <f>'Frame Fresh and Panel'!C6</f>
        <v>164</v>
      </c>
      <c r="D6" s="5">
        <f>'Frame Fresh and Panel'!D6</f>
        <v>113</v>
      </c>
      <c r="E6" s="5">
        <f>'Frame Fresh and Panel'!E6</f>
        <v>85</v>
      </c>
    </row>
    <row r="7" spans="1:6">
      <c r="A7" s="8"/>
      <c r="B7" s="5" t="str">
        <f>LEFT('Frame Fresh and Panel'!B7,FIND(")",'Frame Fresh and Panel'!B7))</f>
        <v>Large (100 or more)</v>
      </c>
      <c r="C7" s="5">
        <f>'Frame Fresh and Panel'!C7</f>
        <v>59</v>
      </c>
      <c r="D7" s="5">
        <f>'Frame Fresh and Panel'!D7</f>
        <v>8</v>
      </c>
      <c r="E7" s="5">
        <f>'Frame Fresh and Panel'!E7</f>
        <v>24</v>
      </c>
    </row>
    <row r="8" spans="1:6">
      <c r="A8" s="8" t="str">
        <f>'Frame Fresh and Panel'!A8</f>
        <v>Vidzeme &amp; Latgale</v>
      </c>
      <c r="B8" s="5" t="str">
        <f>LEFT('Frame Fresh and Panel'!B8,FIND(")",'Frame Fresh and Panel'!B8))</f>
        <v>Small (5-19)</v>
      </c>
      <c r="C8" s="5">
        <f>'Frame Fresh and Panel'!C8</f>
        <v>165</v>
      </c>
      <c r="D8" s="5">
        <f>'Frame Fresh and Panel'!D8</f>
        <v>197</v>
      </c>
      <c r="E8" s="5">
        <f>'Frame Fresh and Panel'!E8</f>
        <v>198</v>
      </c>
      <c r="F8" s="79">
        <f>SUM(C8:E10)</f>
        <v>958</v>
      </c>
    </row>
    <row r="9" spans="1:6">
      <c r="A9" s="8"/>
      <c r="B9" s="5" t="str">
        <f>LEFT('Frame Fresh and Panel'!B9,FIND(")",'Frame Fresh and Panel'!B9))</f>
        <v>Medium (20-99)</v>
      </c>
      <c r="C9" s="5">
        <f>'Frame Fresh and Panel'!C9</f>
        <v>104</v>
      </c>
      <c r="D9" s="5">
        <f>'Frame Fresh and Panel'!D9</f>
        <v>111</v>
      </c>
      <c r="E9" s="5">
        <f>'Frame Fresh and Panel'!E9</f>
        <v>104</v>
      </c>
    </row>
    <row r="10" spans="1:6">
      <c r="A10" s="8"/>
      <c r="B10" s="5" t="str">
        <f>LEFT('Frame Fresh and Panel'!B10,FIND(")",'Frame Fresh and Panel'!B10))</f>
        <v>Large (100 or more)</v>
      </c>
      <c r="C10" s="5">
        <f>'Frame Fresh and Panel'!C10</f>
        <v>51</v>
      </c>
      <c r="D10" s="5">
        <f>'Frame Fresh and Panel'!D10</f>
        <v>6</v>
      </c>
      <c r="E10" s="5">
        <f>'Frame Fresh and Panel'!E10</f>
        <v>22</v>
      </c>
    </row>
    <row r="11" spans="1:6" ht="15.75" thickBot="1">
      <c r="A11" s="9"/>
      <c r="B11" s="9"/>
      <c r="C11" s="9">
        <f>SUM(C2:C10)</f>
        <v>1013</v>
      </c>
      <c r="D11" s="9">
        <f>SUM(D2:D10)</f>
        <v>932</v>
      </c>
      <c r="E11" s="9">
        <f>SUM(E2:E10)</f>
        <v>1161</v>
      </c>
      <c r="F11" s="9">
        <f>SUM(F2:F10)</f>
        <v>3106</v>
      </c>
    </row>
    <row r="12" spans="1:6" ht="15.75" thickTop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workbookViewId="0">
      <selection sqref="A1:F11"/>
    </sheetView>
  </sheetViews>
  <sheetFormatPr defaultRowHeight="15"/>
  <cols>
    <col min="1" max="1" width="18.42578125" bestFit="1" customWidth="1"/>
    <col min="2" max="2" width="15.7109375" bestFit="1" customWidth="1"/>
    <col min="3" max="3" width="12.7109375" customWidth="1"/>
    <col min="4" max="4" width="13.140625" customWidth="1"/>
    <col min="5" max="5" width="12.42578125" customWidth="1"/>
    <col min="6" max="6" width="9.140625" style="79"/>
  </cols>
  <sheetData>
    <row r="1" spans="1:6" ht="27" thickBot="1">
      <c r="A1" s="6"/>
      <c r="B1" s="6"/>
      <c r="C1" s="4" t="str">
        <f>RIGHT(SUBSTITUTE('Frame Panel'!C1,"_"," "),LEN(SUBSTITUTE('Frame Panel'!C1,"_"," "))-1)</f>
        <v>Manufacturing</v>
      </c>
      <c r="D1" s="4" t="str">
        <f>RIGHT(SUBSTITUTE('Frame Panel'!D1,"_"," "),LEN(SUBSTITUTE('Frame Panel'!D1,"_"," "))-1)</f>
        <v>Retail</v>
      </c>
      <c r="E1" s="4" t="str">
        <f>RIGHT(SUBSTITUTE('Frame Panel'!E1,"_"," "),LEN(SUBSTITUTE('Frame Panel'!E1,"_"," "))-1)</f>
        <v>Other Services</v>
      </c>
      <c r="F1" s="4" t="str">
        <f>RIGHT(SUBSTITUTE('Frame Panel'!F1,"_"," "),LEN(SUBSTITUTE('Frame Panel'!F1,"_"," "))-1)</f>
        <v>Grand Total</v>
      </c>
    </row>
    <row r="2" spans="1:6">
      <c r="A2" s="8" t="str">
        <f>'Frame Panel'!A2</f>
        <v>Riga &amp; Pieriga</v>
      </c>
      <c r="B2" s="5" t="str">
        <f>LEFT('Frame Panel'!B2,FIND(")",'Frame Panel'!B2))</f>
        <v>Small (5-19)</v>
      </c>
      <c r="C2" s="5">
        <f>'Frame Panel'!C2</f>
        <v>36</v>
      </c>
      <c r="D2" s="5">
        <f>'Frame Panel'!D2</f>
        <v>39</v>
      </c>
      <c r="E2" s="5">
        <f>'Frame Panel'!E2</f>
        <v>46</v>
      </c>
      <c r="F2" s="79">
        <f>SUM(C2:E4)</f>
        <v>192</v>
      </c>
    </row>
    <row r="3" spans="1:6">
      <c r="A3" s="8"/>
      <c r="B3" s="5" t="str">
        <f>LEFT('Frame Panel'!B3,FIND(")",'Frame Panel'!B3))</f>
        <v>Medium (20-99)</v>
      </c>
      <c r="C3" s="5">
        <f>'Frame Panel'!C3</f>
        <v>23</v>
      </c>
      <c r="D3" s="5">
        <f>'Frame Panel'!D3</f>
        <v>13</v>
      </c>
      <c r="E3" s="5">
        <f>'Frame Panel'!E3</f>
        <v>16</v>
      </c>
    </row>
    <row r="4" spans="1:6">
      <c r="A4" s="8"/>
      <c r="B4" s="5" t="str">
        <f>LEFT('Frame Panel'!B4,FIND(")",'Frame Panel'!B4))</f>
        <v>Large (100 or more)</v>
      </c>
      <c r="C4" s="5">
        <f>'Frame Panel'!C4</f>
        <v>7</v>
      </c>
      <c r="D4" s="5">
        <f>'Frame Panel'!D4</f>
        <v>3</v>
      </c>
      <c r="E4" s="5">
        <f>'Frame Panel'!E4</f>
        <v>9</v>
      </c>
    </row>
    <row r="5" spans="1:6">
      <c r="A5" s="8" t="str">
        <f>'Frame Panel'!A5</f>
        <v>Kurzeme &amp; Zemgale</v>
      </c>
      <c r="B5" s="5" t="str">
        <f>LEFT('Frame Panel'!B5,FIND(")",'Frame Panel'!B5))</f>
        <v>Small (5-19)</v>
      </c>
      <c r="C5" s="5">
        <f>'Frame Panel'!C5</f>
        <v>11</v>
      </c>
      <c r="D5" s="5">
        <f>'Frame Panel'!D5</f>
        <v>22</v>
      </c>
      <c r="E5" s="5">
        <f>'Frame Panel'!E5</f>
        <v>13</v>
      </c>
      <c r="F5" s="79">
        <f>SUM(C5:E7)</f>
        <v>73</v>
      </c>
    </row>
    <row r="6" spans="1:6">
      <c r="A6" s="8"/>
      <c r="B6" s="5" t="str">
        <f>LEFT('Frame Panel'!B6,FIND(")",'Frame Panel'!B6))</f>
        <v>Medium (20-99)</v>
      </c>
      <c r="C6" s="5">
        <f>'Frame Panel'!C6</f>
        <v>14</v>
      </c>
      <c r="D6" s="5">
        <f>'Frame Panel'!D6</f>
        <v>3</v>
      </c>
      <c r="E6" s="5">
        <f>'Frame Panel'!E6</f>
        <v>5</v>
      </c>
    </row>
    <row r="7" spans="1:6">
      <c r="A7" s="8"/>
      <c r="B7" s="5" t="str">
        <f>LEFT('Frame Panel'!B7,FIND(")",'Frame Panel'!B7))</f>
        <v>Large (100 or more)</v>
      </c>
      <c r="C7" s="5">
        <f>'Frame Panel'!C7</f>
        <v>3</v>
      </c>
      <c r="D7" s="5">
        <f>'Frame Panel'!D7</f>
        <v>1</v>
      </c>
      <c r="E7" s="5">
        <f>'Frame Panel'!E7</f>
        <v>1</v>
      </c>
    </row>
    <row r="8" spans="1:6">
      <c r="A8" s="8" t="str">
        <f>'Frame Panel'!A8</f>
        <v>Vidzeme &amp; Latgale</v>
      </c>
      <c r="B8" s="5" t="str">
        <f>LEFT('Frame Panel'!B8,FIND(")",'Frame Panel'!B8))</f>
        <v>Small (5-19)</v>
      </c>
      <c r="C8" s="5">
        <f>'Frame Panel'!C8</f>
        <v>15</v>
      </c>
      <c r="D8" s="5">
        <f>'Frame Panel'!D8</f>
        <v>17</v>
      </c>
      <c r="E8" s="5">
        <f>'Frame Panel'!E8</f>
        <v>18</v>
      </c>
      <c r="F8" s="79">
        <f>SUM(C8:E10)</f>
        <v>71</v>
      </c>
    </row>
    <row r="9" spans="1:6">
      <c r="A9" s="8"/>
      <c r="B9" s="5" t="str">
        <f>LEFT('Frame Panel'!B9,FIND(")",'Frame Panel'!B9))</f>
        <v>Medium (20-99)</v>
      </c>
      <c r="C9" s="5">
        <f>'Frame Panel'!C9</f>
        <v>4</v>
      </c>
      <c r="D9" s="5">
        <f>'Frame Panel'!D9</f>
        <v>5</v>
      </c>
      <c r="E9" s="5">
        <f>'Frame Panel'!E9</f>
        <v>4</v>
      </c>
    </row>
    <row r="10" spans="1:6">
      <c r="A10" s="8"/>
      <c r="B10" s="5" t="str">
        <f>LEFT('Frame Panel'!B10,FIND(")",'Frame Panel'!B10))</f>
        <v>Large (100 or more)</v>
      </c>
      <c r="C10" s="5">
        <f>'Frame Panel'!C10</f>
        <v>4</v>
      </c>
      <c r="D10" s="5">
        <f>'Frame Panel'!D10</f>
        <v>1</v>
      </c>
      <c r="E10" s="5">
        <f>'Frame Panel'!E10</f>
        <v>3</v>
      </c>
    </row>
    <row r="11" spans="1:6" ht="15.75" thickBot="1">
      <c r="A11" s="9"/>
      <c r="B11" s="9"/>
      <c r="C11" s="9">
        <f>SUM(C2:C10)</f>
        <v>117</v>
      </c>
      <c r="D11" s="9">
        <f>SUM(D2:D10)</f>
        <v>104</v>
      </c>
      <c r="E11" s="9">
        <f>SUM(E2:E10)</f>
        <v>115</v>
      </c>
      <c r="F11" s="9">
        <f>SUM(F2:F10)</f>
        <v>336</v>
      </c>
    </row>
    <row r="12" spans="1:6" ht="15.75" thickTop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workbookViewId="0">
      <selection sqref="A1:F11"/>
    </sheetView>
  </sheetViews>
  <sheetFormatPr defaultRowHeight="15"/>
  <cols>
    <col min="1" max="1" width="18.7109375" customWidth="1"/>
    <col min="2" max="2" width="15.7109375" bestFit="1" customWidth="1"/>
    <col min="3" max="3" width="12.85546875" customWidth="1"/>
    <col min="4" max="4" width="13.85546875" customWidth="1"/>
    <col min="5" max="5" width="12.42578125" customWidth="1"/>
    <col min="6" max="6" width="9.140625" style="79"/>
  </cols>
  <sheetData>
    <row r="1" spans="1:6" ht="27" thickBot="1">
      <c r="A1" s="6"/>
      <c r="B1" s="6"/>
      <c r="C1" s="4" t="str">
        <f>RIGHT(SUBSTITUTE('Achieved Panel'!C1,"_"," "),LEN(SUBSTITUTE('Achieved Panel'!C1,"_"," "))-1)</f>
        <v>Manufacturing</v>
      </c>
      <c r="D1" s="4" t="str">
        <f>RIGHT(SUBSTITUTE('Achieved Panel'!D1,"_"," "),LEN(SUBSTITUTE('Achieved Panel'!D1,"_"," "))-1)</f>
        <v>Retail</v>
      </c>
      <c r="E1" s="4" t="str">
        <f>RIGHT(SUBSTITUTE('Achieved Panel'!E1,"_"," "),LEN(SUBSTITUTE('Achieved Panel'!E1,"_"," "))-1)</f>
        <v>Other Services</v>
      </c>
      <c r="F1" s="4" t="str">
        <f>RIGHT(SUBSTITUTE('Achieved Panel'!F1,"_"," "),LEN(SUBSTITUTE('Achieved Panel'!F1,"_"," "))-1)</f>
        <v>Grand Total</v>
      </c>
    </row>
    <row r="2" spans="1:6">
      <c r="A2" s="8" t="str">
        <f>'Achieved Panel'!A2</f>
        <v>Riga &amp; Pieriga</v>
      </c>
      <c r="B2" s="5" t="str">
        <f>LEFT('Achieved Panel'!B2,FIND(")",'Achieved Panel'!B2))</f>
        <v>Small (5-19)</v>
      </c>
      <c r="C2" s="5">
        <f>'Achieved Panel'!C2</f>
        <v>4</v>
      </c>
      <c r="D2" s="5">
        <f>'Achieved Panel'!D2</f>
        <v>6</v>
      </c>
      <c r="E2" s="5">
        <f>'Achieved Panel'!E2</f>
        <v>9</v>
      </c>
      <c r="F2" s="79">
        <f>SUM(C2:E4)</f>
        <v>43</v>
      </c>
    </row>
    <row r="3" spans="1:6">
      <c r="A3" s="8"/>
      <c r="B3" s="5" t="str">
        <f>LEFT('Achieved Panel'!B3,FIND(")",'Achieved Panel'!B3))</f>
        <v>Medium (20-99)</v>
      </c>
      <c r="C3" s="5">
        <f>'Achieved Panel'!C3</f>
        <v>6</v>
      </c>
      <c r="D3" s="5">
        <f>'Achieved Panel'!D3</f>
        <v>5</v>
      </c>
      <c r="E3" s="5">
        <f>'Achieved Panel'!E3</f>
        <v>4</v>
      </c>
    </row>
    <row r="4" spans="1:6">
      <c r="A4" s="8"/>
      <c r="B4" s="5" t="str">
        <f>LEFT('Achieved Panel'!B4,FIND(")",'Achieved Panel'!B4))</f>
        <v>Large (100 or more)</v>
      </c>
      <c r="C4" s="5">
        <f>'Achieved Panel'!C4</f>
        <v>4</v>
      </c>
      <c r="D4" s="5">
        <f>'Achieved Panel'!D4</f>
        <v>1</v>
      </c>
      <c r="E4" s="5">
        <f>'Achieved Panel'!E4</f>
        <v>4</v>
      </c>
    </row>
    <row r="5" spans="1:6">
      <c r="A5" s="8" t="str">
        <f>'Achieved Panel'!A5</f>
        <v>Kurzeme &amp; Zemgale</v>
      </c>
      <c r="B5" s="5" t="str">
        <f>LEFT('Achieved Panel'!B5,FIND(")",'Achieved Panel'!B5))</f>
        <v>Small (5-19)</v>
      </c>
      <c r="C5" s="5">
        <f>'Achieved Panel'!C5</f>
        <v>2</v>
      </c>
      <c r="D5" s="5">
        <f>'Achieved Panel'!D5</f>
        <v>3</v>
      </c>
      <c r="E5" s="5">
        <f>'Achieved Panel'!E5</f>
        <v>3</v>
      </c>
      <c r="F5" s="79">
        <f>SUM(C5:E7)</f>
        <v>19</v>
      </c>
    </row>
    <row r="6" spans="1:6">
      <c r="A6" s="8"/>
      <c r="B6" s="5" t="str">
        <f>LEFT('Achieved Panel'!B6,FIND(")",'Achieved Panel'!B6))</f>
        <v>Medium (20-99)</v>
      </c>
      <c r="C6" s="5">
        <f>'Achieved Panel'!C6</f>
        <v>4</v>
      </c>
      <c r="D6" s="5">
        <f>'Achieved Panel'!D6</f>
        <v>3</v>
      </c>
      <c r="E6" s="5">
        <f>'Achieved Panel'!E6</f>
        <v>3</v>
      </c>
    </row>
    <row r="7" spans="1:6">
      <c r="A7" s="8"/>
      <c r="B7" s="5" t="str">
        <f>LEFT('Achieved Panel'!B7,FIND(")",'Achieved Panel'!B7))</f>
        <v>Large (100 or more)</v>
      </c>
      <c r="C7" s="5">
        <f>'Achieved Panel'!C7</f>
        <v>0</v>
      </c>
      <c r="D7" s="5">
        <f>'Achieved Panel'!D7</f>
        <v>1</v>
      </c>
      <c r="E7" s="5">
        <f>'Achieved Panel'!E7</f>
        <v>0</v>
      </c>
    </row>
    <row r="8" spans="1:6">
      <c r="A8" s="8" t="str">
        <f>'Achieved Panel'!A8</f>
        <v>Vidzeme &amp; Latgale</v>
      </c>
      <c r="B8" s="5" t="str">
        <f>LEFT('Achieved Panel'!B8,FIND(")",'Achieved Panel'!B8))</f>
        <v>Small (5-19)</v>
      </c>
      <c r="C8" s="5">
        <f>'Achieved Panel'!C8</f>
        <v>6</v>
      </c>
      <c r="D8" s="5">
        <f>'Achieved Panel'!D8</f>
        <v>7</v>
      </c>
      <c r="E8" s="5">
        <f>'Achieved Panel'!E8</f>
        <v>5</v>
      </c>
      <c r="F8" s="79">
        <f>SUM(C8:E10)</f>
        <v>28</v>
      </c>
    </row>
    <row r="9" spans="1:6">
      <c r="A9" s="8"/>
      <c r="B9" s="5" t="str">
        <f>LEFT('Achieved Panel'!B9,FIND(")",'Achieved Panel'!B9))</f>
        <v>Medium (20-99)</v>
      </c>
      <c r="C9" s="5">
        <f>'Achieved Panel'!C9</f>
        <v>2</v>
      </c>
      <c r="D9" s="5">
        <f>'Achieved Panel'!D9</f>
        <v>4</v>
      </c>
      <c r="E9" s="5">
        <f>'Achieved Panel'!E9</f>
        <v>1</v>
      </c>
    </row>
    <row r="10" spans="1:6">
      <c r="A10" s="8"/>
      <c r="B10" s="5" t="str">
        <f>LEFT('Achieved Panel'!B10,FIND(")",'Achieved Panel'!B10))</f>
        <v>Large (100 or more)</v>
      </c>
      <c r="C10" s="5">
        <f>'Achieved Panel'!C10</f>
        <v>1</v>
      </c>
      <c r="D10" s="5">
        <f>'Achieved Panel'!D10</f>
        <v>1</v>
      </c>
      <c r="E10" s="5">
        <f>'Achieved Panel'!E10</f>
        <v>1</v>
      </c>
    </row>
    <row r="11" spans="1:6" ht="15.75" thickBot="1">
      <c r="A11" s="9"/>
      <c r="B11" s="9"/>
      <c r="C11" s="9">
        <f>SUM(C2:C10)</f>
        <v>29</v>
      </c>
      <c r="D11" s="9">
        <f>SUM(D2:D10)</f>
        <v>31</v>
      </c>
      <c r="E11" s="9">
        <f>SUM(E2:E10)</f>
        <v>30</v>
      </c>
      <c r="F11" s="9">
        <f>SUM(F2:F10)</f>
        <v>90</v>
      </c>
    </row>
    <row r="12" spans="1:6" ht="15.75" thickTop="1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workbookViewId="0">
      <selection sqref="A1:F11"/>
    </sheetView>
  </sheetViews>
  <sheetFormatPr defaultRowHeight="15"/>
  <cols>
    <col min="1" max="1" width="18.42578125" bestFit="1" customWidth="1"/>
    <col min="2" max="2" width="15.7109375" bestFit="1" customWidth="1"/>
    <col min="3" max="3" width="13.42578125" customWidth="1"/>
    <col min="4" max="4" width="13.85546875" customWidth="1"/>
    <col min="5" max="5" width="10.42578125" customWidth="1"/>
    <col min="6" max="6" width="9.140625" style="79"/>
  </cols>
  <sheetData>
    <row r="1" spans="1:6" ht="27" thickBot="1">
      <c r="A1" s="6"/>
      <c r="B1" s="6"/>
      <c r="C1" s="4" t="str">
        <f>RIGHT(SUBSTITUTE('Achieved Fresh and Panel'!C1,"_"," "),LEN(SUBSTITUTE('Achieved Fresh and Panel'!C1,"_"," "))-1)</f>
        <v>Manufacturing</v>
      </c>
      <c r="D1" s="4" t="str">
        <f>RIGHT(SUBSTITUTE('Achieved Fresh and Panel'!D1,"_"," "),LEN(SUBSTITUTE('Achieved Fresh and Panel'!D1,"_"," "))-1)</f>
        <v>Retail</v>
      </c>
      <c r="E1" s="4" t="str">
        <f>RIGHT(SUBSTITUTE('Achieved Fresh and Panel'!E1,"_"," "),LEN(SUBSTITUTE('Achieved Fresh and Panel'!E1,"_"," "))-1)</f>
        <v>Other Services</v>
      </c>
      <c r="F1" s="4" t="str">
        <f>RIGHT(SUBSTITUTE('Achieved Fresh and Panel'!F1,"_"," "),LEN(SUBSTITUTE('Achieved Fresh and Panel'!F1,"_"," "))-1)</f>
        <v>Grand Total</v>
      </c>
    </row>
    <row r="2" spans="1:6">
      <c r="A2" s="8" t="str">
        <f>'Achieved Fresh and Panel'!A2</f>
        <v>Riga &amp; Pieriga</v>
      </c>
      <c r="B2" s="5" t="str">
        <f>LEFT('Achieved Fresh and Panel'!B2,FIND(")",'Achieved Fresh and Panel'!B2))</f>
        <v>Small (5-19)</v>
      </c>
      <c r="C2" s="5">
        <f>'Achieved Fresh and Panel'!C2</f>
        <v>11</v>
      </c>
      <c r="D2" s="5">
        <f>'Achieved Fresh and Panel'!D2</f>
        <v>11</v>
      </c>
      <c r="E2" s="5">
        <f>'Achieved Fresh and Panel'!E2</f>
        <v>20</v>
      </c>
      <c r="F2" s="79">
        <f>SUM(C2:E4)</f>
        <v>122</v>
      </c>
    </row>
    <row r="3" spans="1:6">
      <c r="A3" s="8"/>
      <c r="B3" s="5" t="str">
        <f>LEFT('Achieved Fresh and Panel'!B3,FIND(")",'Achieved Fresh and Panel'!B3))</f>
        <v>Medium (20-99)</v>
      </c>
      <c r="C3" s="5">
        <f>'Achieved Fresh and Panel'!C3</f>
        <v>10</v>
      </c>
      <c r="D3" s="5">
        <f>'Achieved Fresh and Panel'!D3</f>
        <v>10</v>
      </c>
      <c r="E3" s="5">
        <f>'Achieved Fresh and Panel'!E3</f>
        <v>8</v>
      </c>
    </row>
    <row r="4" spans="1:6">
      <c r="A4" s="8"/>
      <c r="B4" s="5" t="str">
        <f>LEFT('Achieved Fresh and Panel'!B4,FIND(")",'Achieved Fresh and Panel'!B4))</f>
        <v>Large (100 or more)</v>
      </c>
      <c r="C4" s="5">
        <f>'Achieved Fresh and Panel'!C4</f>
        <v>20</v>
      </c>
      <c r="D4" s="5">
        <f>'Achieved Fresh and Panel'!D4</f>
        <v>5</v>
      </c>
      <c r="E4" s="5">
        <f>'Achieved Fresh and Panel'!E4</f>
        <v>27</v>
      </c>
    </row>
    <row r="5" spans="1:6">
      <c r="A5" s="8" t="str">
        <f>'Achieved Fresh and Panel'!A5</f>
        <v>Kurzeme &amp; Zemgale</v>
      </c>
      <c r="B5" s="5" t="str">
        <f>LEFT('Achieved Fresh and Panel'!B5,FIND(")",'Achieved Fresh and Panel'!B5))</f>
        <v>Small (5-19)</v>
      </c>
      <c r="C5" s="5">
        <f>'Achieved Fresh and Panel'!C5</f>
        <v>12</v>
      </c>
      <c r="D5" s="5">
        <f>'Achieved Fresh and Panel'!D5</f>
        <v>23</v>
      </c>
      <c r="E5" s="5">
        <f>'Achieved Fresh and Panel'!E5</f>
        <v>12</v>
      </c>
      <c r="F5" s="79">
        <f>SUM(C5:E7)</f>
        <v>120</v>
      </c>
    </row>
    <row r="6" spans="1:6">
      <c r="A6" s="8"/>
      <c r="B6" s="5" t="str">
        <f>LEFT('Achieved Fresh and Panel'!B6,FIND(")",'Achieved Fresh and Panel'!B6))</f>
        <v>Medium (20-99)</v>
      </c>
      <c r="C6" s="5">
        <f>'Achieved Fresh and Panel'!C6</f>
        <v>17</v>
      </c>
      <c r="D6" s="5">
        <f>'Achieved Fresh and Panel'!D6</f>
        <v>25</v>
      </c>
      <c r="E6" s="5">
        <f>'Achieved Fresh and Panel'!E6</f>
        <v>16</v>
      </c>
    </row>
    <row r="7" spans="1:6">
      <c r="A7" s="8"/>
      <c r="B7" s="5" t="str">
        <f>LEFT('Achieved Fresh and Panel'!B7,FIND(")",'Achieved Fresh and Panel'!B7))</f>
        <v>Large (100 or more)</v>
      </c>
      <c r="C7" s="5">
        <f>'Achieved Fresh and Panel'!C7</f>
        <v>8</v>
      </c>
      <c r="D7" s="5">
        <f>'Achieved Fresh and Panel'!D7</f>
        <v>4</v>
      </c>
      <c r="E7" s="5">
        <f>'Achieved Fresh and Panel'!E7</f>
        <v>3</v>
      </c>
    </row>
    <row r="8" spans="1:6">
      <c r="A8" s="8" t="str">
        <f>'Achieved Fresh and Panel'!A8</f>
        <v>Vidzeme &amp; Latgale</v>
      </c>
      <c r="B8" s="5" t="str">
        <f>LEFT('Achieved Fresh and Panel'!B8,FIND(")",'Achieved Fresh and Panel'!B8))</f>
        <v>Small (5-19)</v>
      </c>
      <c r="C8" s="5">
        <f>'Achieved Fresh and Panel'!C8</f>
        <v>13</v>
      </c>
      <c r="D8" s="5">
        <f>'Achieved Fresh and Panel'!D8</f>
        <v>21</v>
      </c>
      <c r="E8" s="5">
        <f>'Achieved Fresh and Panel'!E8</f>
        <v>15</v>
      </c>
      <c r="F8" s="79">
        <f>SUM(C8:E10)</f>
        <v>117</v>
      </c>
    </row>
    <row r="9" spans="1:6">
      <c r="A9" s="8"/>
      <c r="B9" s="5" t="str">
        <f>LEFT('Achieved Fresh and Panel'!B9,FIND(")",'Achieved Fresh and Panel'!B9))</f>
        <v>Medium (20-99)</v>
      </c>
      <c r="C9" s="5">
        <f>'Achieved Fresh and Panel'!C9</f>
        <v>18</v>
      </c>
      <c r="D9" s="5">
        <f>'Achieved Fresh and Panel'!D9</f>
        <v>18</v>
      </c>
      <c r="E9" s="5">
        <f>'Achieved Fresh and Panel'!E9</f>
        <v>17</v>
      </c>
    </row>
    <row r="10" spans="1:6">
      <c r="A10" s="8"/>
      <c r="B10" s="5" t="str">
        <f>LEFT('Achieved Fresh and Panel'!B10,FIND(")",'Achieved Fresh and Panel'!B10))</f>
        <v>Large (100 or more)</v>
      </c>
      <c r="C10" s="5">
        <f>'Achieved Fresh and Panel'!C10</f>
        <v>10</v>
      </c>
      <c r="D10" s="5">
        <f>'Achieved Fresh and Panel'!D10</f>
        <v>2</v>
      </c>
      <c r="E10" s="5">
        <f>'Achieved Fresh and Panel'!E10</f>
        <v>3</v>
      </c>
    </row>
    <row r="11" spans="1:6" ht="15.75" thickBot="1">
      <c r="A11" s="9"/>
      <c r="B11" s="9"/>
      <c r="C11" s="9">
        <f>SUM(C2:C10)</f>
        <v>119</v>
      </c>
      <c r="D11" s="9">
        <f>SUM(D2:D10)</f>
        <v>119</v>
      </c>
      <c r="E11" s="9">
        <f>SUM(E2:E10)</f>
        <v>121</v>
      </c>
      <c r="F11" s="9">
        <f>SUM(F2:F10)</f>
        <v>359</v>
      </c>
    </row>
    <row r="12" spans="1:6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Graphs</vt:lpstr>
      <vt:lpstr>Overview</vt:lpstr>
      <vt:lpstr>Original Design Fresh Formatted</vt:lpstr>
      <vt:lpstr>Original Design Panel Formatted</vt:lpstr>
      <vt:lpstr>Full Frame Fresh and Panel  </vt:lpstr>
      <vt:lpstr>Frame Fresh and Panel Formatted</vt:lpstr>
      <vt:lpstr>Frame Panel Formatted</vt:lpstr>
      <vt:lpstr>Achieved Panel Formatted</vt:lpstr>
      <vt:lpstr>Achieved Fresh &amp;Panel Formatted</vt:lpstr>
      <vt:lpstr>Universe Strict Formatted</vt:lpstr>
      <vt:lpstr>Universe Median Formatted</vt:lpstr>
      <vt:lpstr>Universe Weak Formatted</vt:lpstr>
      <vt:lpstr>Achieved Fresh and Panel</vt:lpstr>
      <vt:lpstr>Achieved Panel</vt:lpstr>
      <vt:lpstr>Frame Fresh and Panel</vt:lpstr>
      <vt:lpstr>Frame Panel</vt:lpstr>
      <vt:lpstr>original_design_fresh</vt:lpstr>
      <vt:lpstr>original_design_panel</vt:lpstr>
      <vt:lpstr>universe_strict</vt:lpstr>
      <vt:lpstr>universe_median</vt:lpstr>
      <vt:lpstr>universe_weak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Suzette Blake-Fough</dc:creator>
  <cp:lastModifiedBy>Andrea Suzette Blake-Fough</cp:lastModifiedBy>
  <dcterms:created xsi:type="dcterms:W3CDTF">2017-10-24T16:55:12Z</dcterms:created>
  <dcterms:modified xsi:type="dcterms:W3CDTF">2020-01-29T20:40:30Z</dcterms:modified>
</cp:coreProperties>
</file>