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PDEA\Surveys\BEEPS 2018\Georgia 2019\_Implementation Report\"/>
    </mc:Choice>
  </mc:AlternateContent>
  <xr:revisionPtr revIDLastSave="0" documentId="13_ncr:1_{94E04EC9-6B95-4D00-BBC6-89F8821FCA95}" xr6:coauthVersionLast="41" xr6:coauthVersionMax="41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Graphs" sheetId="9" r:id="rId1"/>
    <sheet name="Overview" sheetId="8" r:id="rId2"/>
    <sheet name="Original Design Fresh Formatted" sheetId="12" r:id="rId3"/>
    <sheet name="Original Design Panel Formatted" sheetId="13" r:id="rId4"/>
    <sheet name="Frame Fresh and Panel Formatted" sheetId="14" r:id="rId5"/>
    <sheet name="Frame Panel Formatted" sheetId="15" r:id="rId6"/>
    <sheet name="Achieved Panel Formatted" sheetId="16" r:id="rId7"/>
    <sheet name="Achieved Fresh &amp;Panel Formatted" sheetId="17" r:id="rId8"/>
    <sheet name="Universe Strict Formatted" sheetId="18" r:id="rId9"/>
    <sheet name="Universe Median Formatted" sheetId="19" r:id="rId10"/>
    <sheet name="Universe Weak Formatted" sheetId="20" r:id="rId11"/>
    <sheet name="Achieved Fresh and Panel" sheetId="1" r:id="rId12"/>
    <sheet name="Achieved Panel" sheetId="2" r:id="rId13"/>
    <sheet name="Frame Fresh and Panel" sheetId="3" r:id="rId14"/>
    <sheet name="Frame Panel" sheetId="4" r:id="rId15"/>
    <sheet name="original_design_fresh" sheetId="10" r:id="rId16"/>
    <sheet name="original_design_panel" sheetId="11" r:id="rId17"/>
    <sheet name="universe_strict" sheetId="21" r:id="rId18"/>
    <sheet name="universe_median" sheetId="22" r:id="rId19"/>
    <sheet name="universe_weak" sheetId="23" r:id="rId20"/>
  </sheets>
  <definedNames>
    <definedName name="solver_ntri" hidden="1">1000</definedName>
    <definedName name="solver_rsmp" hidden="1">2</definedName>
    <definedName name="solver_seed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0" l="1"/>
  <c r="F17" i="20"/>
  <c r="E17" i="20"/>
  <c r="D17" i="20"/>
  <c r="C17" i="20"/>
  <c r="B17" i="20"/>
  <c r="G16" i="20"/>
  <c r="F16" i="20"/>
  <c r="E16" i="20"/>
  <c r="D16" i="20"/>
  <c r="C16" i="20"/>
  <c r="B16" i="20"/>
  <c r="G15" i="20"/>
  <c r="F15" i="20"/>
  <c r="E15" i="20"/>
  <c r="D15" i="20"/>
  <c r="C15" i="20"/>
  <c r="H15" i="20" s="1"/>
  <c r="B15" i="20"/>
  <c r="A15" i="20"/>
  <c r="G14" i="20"/>
  <c r="F14" i="20"/>
  <c r="E14" i="20"/>
  <c r="D14" i="20"/>
  <c r="C14" i="20"/>
  <c r="B14" i="20"/>
  <c r="G13" i="20"/>
  <c r="F13" i="20"/>
  <c r="E13" i="20"/>
  <c r="D13" i="20"/>
  <c r="C13" i="20"/>
  <c r="B13" i="20"/>
  <c r="G12" i="20"/>
  <c r="F12" i="20"/>
  <c r="E12" i="20"/>
  <c r="D12" i="20"/>
  <c r="C12" i="20"/>
  <c r="H12" i="20" s="1"/>
  <c r="B12" i="20"/>
  <c r="A12" i="20"/>
  <c r="G11" i="20"/>
  <c r="F11" i="20"/>
  <c r="E11" i="20"/>
  <c r="D11" i="20"/>
  <c r="C11" i="20"/>
  <c r="B11" i="20"/>
  <c r="G10" i="20"/>
  <c r="F10" i="20"/>
  <c r="E10" i="20"/>
  <c r="D10" i="20"/>
  <c r="C10" i="20"/>
  <c r="B10" i="20"/>
  <c r="G9" i="20"/>
  <c r="F9" i="20"/>
  <c r="E9" i="20"/>
  <c r="D9" i="20"/>
  <c r="C9" i="20"/>
  <c r="H9" i="20" s="1"/>
  <c r="B9" i="20"/>
  <c r="A9" i="20"/>
  <c r="G8" i="20"/>
  <c r="F8" i="20"/>
  <c r="E8" i="20"/>
  <c r="D8" i="20"/>
  <c r="C8" i="20"/>
  <c r="B8" i="20"/>
  <c r="G7" i="20"/>
  <c r="F7" i="20"/>
  <c r="E7" i="20"/>
  <c r="D7" i="20"/>
  <c r="C7" i="20"/>
  <c r="B7" i="20"/>
  <c r="G6" i="20"/>
  <c r="F6" i="20"/>
  <c r="E6" i="20"/>
  <c r="D6" i="20"/>
  <c r="C6" i="20"/>
  <c r="B6" i="20"/>
  <c r="G5" i="20"/>
  <c r="F5" i="20"/>
  <c r="E5" i="20"/>
  <c r="D5" i="20"/>
  <c r="C5" i="20"/>
  <c r="H5" i="20" s="1"/>
  <c r="B5" i="20"/>
  <c r="A5" i="20"/>
  <c r="G4" i="20"/>
  <c r="F4" i="20"/>
  <c r="E4" i="20"/>
  <c r="D4" i="20"/>
  <c r="C4" i="20"/>
  <c r="B4" i="20"/>
  <c r="G3" i="20"/>
  <c r="F3" i="20"/>
  <c r="E3" i="20"/>
  <c r="D3" i="20"/>
  <c r="C3" i="20"/>
  <c r="B3" i="20"/>
  <c r="G2" i="20"/>
  <c r="G18" i="20" s="1"/>
  <c r="F2" i="20"/>
  <c r="F18" i="20" s="1"/>
  <c r="E2" i="20"/>
  <c r="H2" i="20" s="1"/>
  <c r="H18" i="20" s="1"/>
  <c r="D2" i="20"/>
  <c r="D18" i="20" s="1"/>
  <c r="C2" i="20"/>
  <c r="C18" i="20" s="1"/>
  <c r="B2" i="20"/>
  <c r="A2" i="20"/>
  <c r="H1" i="20"/>
  <c r="G1" i="20"/>
  <c r="F1" i="20"/>
  <c r="E1" i="20"/>
  <c r="D1" i="20"/>
  <c r="C1" i="20"/>
  <c r="G17" i="19"/>
  <c r="F17" i="19"/>
  <c r="E17" i="19"/>
  <c r="D17" i="19"/>
  <c r="C17" i="19"/>
  <c r="B17" i="19"/>
  <c r="G16" i="19"/>
  <c r="F16" i="19"/>
  <c r="E16" i="19"/>
  <c r="D16" i="19"/>
  <c r="C16" i="19"/>
  <c r="B16" i="19"/>
  <c r="G15" i="19"/>
  <c r="H15" i="19" s="1"/>
  <c r="F15" i="19"/>
  <c r="E15" i="19"/>
  <c r="D15" i="19"/>
  <c r="C15" i="19"/>
  <c r="B15" i="19"/>
  <c r="A15" i="19"/>
  <c r="G14" i="19"/>
  <c r="F14" i="19"/>
  <c r="E14" i="19"/>
  <c r="D14" i="19"/>
  <c r="C14" i="19"/>
  <c r="B14" i="19"/>
  <c r="G13" i="19"/>
  <c r="F13" i="19"/>
  <c r="E13" i="19"/>
  <c r="D13" i="19"/>
  <c r="C13" i="19"/>
  <c r="B13" i="19"/>
  <c r="G12" i="19"/>
  <c r="F12" i="19"/>
  <c r="E12" i="19"/>
  <c r="D12" i="19"/>
  <c r="C12" i="19"/>
  <c r="H12" i="19" s="1"/>
  <c r="B12" i="19"/>
  <c r="A12" i="19"/>
  <c r="G11" i="19"/>
  <c r="F11" i="19"/>
  <c r="E11" i="19"/>
  <c r="D11" i="19"/>
  <c r="C11" i="19"/>
  <c r="B11" i="19"/>
  <c r="G10" i="19"/>
  <c r="F10" i="19"/>
  <c r="E10" i="19"/>
  <c r="D10" i="19"/>
  <c r="C10" i="19"/>
  <c r="B10" i="19"/>
  <c r="G9" i="19"/>
  <c r="F9" i="19"/>
  <c r="E9" i="19"/>
  <c r="H9" i="19" s="1"/>
  <c r="D9" i="19"/>
  <c r="C9" i="19"/>
  <c r="B9" i="19"/>
  <c r="A9" i="19"/>
  <c r="G8" i="19"/>
  <c r="F8" i="19"/>
  <c r="E8" i="19"/>
  <c r="D8" i="19"/>
  <c r="C8" i="19"/>
  <c r="B8" i="19"/>
  <c r="G7" i="19"/>
  <c r="F7" i="19"/>
  <c r="E7" i="19"/>
  <c r="D7" i="19"/>
  <c r="C7" i="19"/>
  <c r="B7" i="19"/>
  <c r="G6" i="19"/>
  <c r="F6" i="19"/>
  <c r="E6" i="19"/>
  <c r="D6" i="19"/>
  <c r="C6" i="19"/>
  <c r="B6" i="19"/>
  <c r="G5" i="19"/>
  <c r="F5" i="19"/>
  <c r="E5" i="19"/>
  <c r="D5" i="19"/>
  <c r="C5" i="19"/>
  <c r="H5" i="19" s="1"/>
  <c r="B5" i="19"/>
  <c r="A5" i="19"/>
  <c r="G4" i="19"/>
  <c r="F4" i="19"/>
  <c r="E4" i="19"/>
  <c r="D4" i="19"/>
  <c r="C4" i="19"/>
  <c r="B4" i="19"/>
  <c r="G3" i="19"/>
  <c r="F3" i="19"/>
  <c r="E3" i="19"/>
  <c r="D3" i="19"/>
  <c r="C3" i="19"/>
  <c r="B3" i="19"/>
  <c r="G2" i="19"/>
  <c r="G18" i="19" s="1"/>
  <c r="F2" i="19"/>
  <c r="F18" i="19" s="1"/>
  <c r="E2" i="19"/>
  <c r="E18" i="19" s="1"/>
  <c r="D2" i="19"/>
  <c r="D18" i="19" s="1"/>
  <c r="C2" i="19"/>
  <c r="C18" i="19" s="1"/>
  <c r="B2" i="19"/>
  <c r="A2" i="19"/>
  <c r="H1" i="19"/>
  <c r="G1" i="19"/>
  <c r="F1" i="19"/>
  <c r="E1" i="19"/>
  <c r="D1" i="19"/>
  <c r="C1" i="19"/>
  <c r="G17" i="18"/>
  <c r="F17" i="18"/>
  <c r="E17" i="18"/>
  <c r="D17" i="18"/>
  <c r="C17" i="18"/>
  <c r="B17" i="18"/>
  <c r="G16" i="18"/>
  <c r="F16" i="18"/>
  <c r="E16" i="18"/>
  <c r="D16" i="18"/>
  <c r="C16" i="18"/>
  <c r="B16" i="18"/>
  <c r="G15" i="18"/>
  <c r="F15" i="18"/>
  <c r="E15" i="18"/>
  <c r="D15" i="18"/>
  <c r="C15" i="18"/>
  <c r="H15" i="18" s="1"/>
  <c r="B15" i="18"/>
  <c r="A15" i="18"/>
  <c r="G14" i="18"/>
  <c r="F14" i="18"/>
  <c r="E14" i="18"/>
  <c r="D14" i="18"/>
  <c r="C14" i="18"/>
  <c r="B14" i="18"/>
  <c r="G13" i="18"/>
  <c r="F13" i="18"/>
  <c r="E13" i="18"/>
  <c r="D13" i="18"/>
  <c r="C13" i="18"/>
  <c r="B13" i="18"/>
  <c r="G12" i="18"/>
  <c r="F12" i="18"/>
  <c r="E12" i="18"/>
  <c r="D12" i="18"/>
  <c r="C12" i="18"/>
  <c r="H12" i="18" s="1"/>
  <c r="B12" i="18"/>
  <c r="A12" i="18"/>
  <c r="G11" i="18"/>
  <c r="F11" i="18"/>
  <c r="E11" i="18"/>
  <c r="D11" i="18"/>
  <c r="C11" i="18"/>
  <c r="B11" i="18"/>
  <c r="G10" i="18"/>
  <c r="F10" i="18"/>
  <c r="E10" i="18"/>
  <c r="D10" i="18"/>
  <c r="C10" i="18"/>
  <c r="B10" i="18"/>
  <c r="G9" i="18"/>
  <c r="F9" i="18"/>
  <c r="E9" i="18"/>
  <c r="D9" i="18"/>
  <c r="C9" i="18"/>
  <c r="H9" i="18" s="1"/>
  <c r="B9" i="18"/>
  <c r="A9" i="18"/>
  <c r="G8" i="18"/>
  <c r="F8" i="18"/>
  <c r="E8" i="18"/>
  <c r="D8" i="18"/>
  <c r="C8" i="18"/>
  <c r="B8" i="18"/>
  <c r="G7" i="18"/>
  <c r="F7" i="18"/>
  <c r="E7" i="18"/>
  <c r="D7" i="18"/>
  <c r="C7" i="18"/>
  <c r="B7" i="18"/>
  <c r="G6" i="18"/>
  <c r="F6" i="18"/>
  <c r="E6" i="18"/>
  <c r="D6" i="18"/>
  <c r="C6" i="18"/>
  <c r="B6" i="18"/>
  <c r="G5" i="18"/>
  <c r="F5" i="18"/>
  <c r="E5" i="18"/>
  <c r="H5" i="18" s="1"/>
  <c r="D5" i="18"/>
  <c r="C5" i="18"/>
  <c r="B5" i="18"/>
  <c r="A5" i="18"/>
  <c r="G4" i="18"/>
  <c r="F4" i="18"/>
  <c r="E4" i="18"/>
  <c r="D4" i="18"/>
  <c r="C4" i="18"/>
  <c r="B4" i="18"/>
  <c r="G3" i="18"/>
  <c r="F3" i="18"/>
  <c r="E3" i="18"/>
  <c r="D3" i="18"/>
  <c r="C3" i="18"/>
  <c r="B3" i="18"/>
  <c r="G2" i="18"/>
  <c r="G18" i="18" s="1"/>
  <c r="F2" i="18"/>
  <c r="F18" i="18" s="1"/>
  <c r="E2" i="18"/>
  <c r="E18" i="18" s="1"/>
  <c r="D2" i="18"/>
  <c r="D18" i="18" s="1"/>
  <c r="C2" i="18"/>
  <c r="C18" i="18" s="1"/>
  <c r="B2" i="18"/>
  <c r="A2" i="18"/>
  <c r="H1" i="18"/>
  <c r="G1" i="18"/>
  <c r="F1" i="18"/>
  <c r="E1" i="18"/>
  <c r="D1" i="18"/>
  <c r="C1" i="18"/>
  <c r="G17" i="17"/>
  <c r="F17" i="17"/>
  <c r="E17" i="17"/>
  <c r="D17" i="17"/>
  <c r="C17" i="17"/>
  <c r="B17" i="17"/>
  <c r="G16" i="17"/>
  <c r="F16" i="17"/>
  <c r="E16" i="17"/>
  <c r="D16" i="17"/>
  <c r="C16" i="17"/>
  <c r="B16" i="17"/>
  <c r="G15" i="17"/>
  <c r="F15" i="17"/>
  <c r="E15" i="17"/>
  <c r="D15" i="17"/>
  <c r="C15" i="17"/>
  <c r="H15" i="17" s="1"/>
  <c r="B15" i="17"/>
  <c r="A15" i="17"/>
  <c r="G14" i="17"/>
  <c r="F14" i="17"/>
  <c r="E14" i="17"/>
  <c r="D14" i="17"/>
  <c r="C14" i="17"/>
  <c r="B14" i="17"/>
  <c r="G13" i="17"/>
  <c r="F13" i="17"/>
  <c r="E13" i="17"/>
  <c r="D13" i="17"/>
  <c r="C13" i="17"/>
  <c r="B13" i="17"/>
  <c r="G12" i="17"/>
  <c r="F12" i="17"/>
  <c r="E12" i="17"/>
  <c r="D12" i="17"/>
  <c r="C12" i="17"/>
  <c r="H12" i="17" s="1"/>
  <c r="B12" i="17"/>
  <c r="A12" i="17"/>
  <c r="G11" i="17"/>
  <c r="F11" i="17"/>
  <c r="E11" i="17"/>
  <c r="D11" i="17"/>
  <c r="C11" i="17"/>
  <c r="B11" i="17"/>
  <c r="G10" i="17"/>
  <c r="F10" i="17"/>
  <c r="E10" i="17"/>
  <c r="D10" i="17"/>
  <c r="C10" i="17"/>
  <c r="B10" i="17"/>
  <c r="G9" i="17"/>
  <c r="F9" i="17"/>
  <c r="E9" i="17"/>
  <c r="D9" i="17"/>
  <c r="C9" i="17"/>
  <c r="H9" i="17" s="1"/>
  <c r="B9" i="17"/>
  <c r="A9" i="17"/>
  <c r="G8" i="17"/>
  <c r="F8" i="17"/>
  <c r="E8" i="17"/>
  <c r="D8" i="17"/>
  <c r="C8" i="17"/>
  <c r="B8" i="17"/>
  <c r="G7" i="17"/>
  <c r="F7" i="17"/>
  <c r="E7" i="17"/>
  <c r="D7" i="17"/>
  <c r="C7" i="17"/>
  <c r="B7" i="17"/>
  <c r="G6" i="17"/>
  <c r="F6" i="17"/>
  <c r="E6" i="17"/>
  <c r="D6" i="17"/>
  <c r="C6" i="17"/>
  <c r="B6" i="17"/>
  <c r="G5" i="17"/>
  <c r="F5" i="17"/>
  <c r="E5" i="17"/>
  <c r="D5" i="17"/>
  <c r="C5" i="17"/>
  <c r="H5" i="17" s="1"/>
  <c r="B5" i="17"/>
  <c r="A5" i="17"/>
  <c r="G4" i="17"/>
  <c r="F4" i="17"/>
  <c r="E4" i="17"/>
  <c r="D4" i="17"/>
  <c r="C4" i="17"/>
  <c r="B4" i="17"/>
  <c r="G3" i="17"/>
  <c r="F3" i="17"/>
  <c r="E3" i="17"/>
  <c r="D3" i="17"/>
  <c r="C3" i="17"/>
  <c r="B3" i="17"/>
  <c r="G2" i="17"/>
  <c r="G18" i="17" s="1"/>
  <c r="F2" i="17"/>
  <c r="F18" i="17" s="1"/>
  <c r="E2" i="17"/>
  <c r="E18" i="17" s="1"/>
  <c r="D2" i="17"/>
  <c r="D18" i="17" s="1"/>
  <c r="C2" i="17"/>
  <c r="H2" i="17" s="1"/>
  <c r="H18" i="17" s="1"/>
  <c r="B2" i="17"/>
  <c r="A2" i="17"/>
  <c r="H1" i="17"/>
  <c r="G1" i="17"/>
  <c r="F1" i="17"/>
  <c r="E1" i="17"/>
  <c r="D1" i="17"/>
  <c r="C1" i="17"/>
  <c r="G17" i="16"/>
  <c r="F17" i="16"/>
  <c r="E17" i="16"/>
  <c r="D17" i="16"/>
  <c r="C17" i="16"/>
  <c r="B17" i="16"/>
  <c r="G16" i="16"/>
  <c r="F16" i="16"/>
  <c r="E16" i="16"/>
  <c r="D16" i="16"/>
  <c r="C16" i="16"/>
  <c r="B16" i="16"/>
  <c r="G15" i="16"/>
  <c r="F15" i="16"/>
  <c r="E15" i="16"/>
  <c r="D15" i="16"/>
  <c r="C15" i="16"/>
  <c r="H15" i="16" s="1"/>
  <c r="B15" i="16"/>
  <c r="A15" i="16"/>
  <c r="G13" i="16"/>
  <c r="F13" i="16"/>
  <c r="E13" i="16"/>
  <c r="D13" i="16"/>
  <c r="C13" i="16"/>
  <c r="B13" i="16"/>
  <c r="G12" i="16"/>
  <c r="F12" i="16"/>
  <c r="E12" i="16"/>
  <c r="D12" i="16"/>
  <c r="C12" i="16"/>
  <c r="H12" i="16" s="1"/>
  <c r="B12" i="16"/>
  <c r="A12" i="16"/>
  <c r="G11" i="16"/>
  <c r="F11" i="16"/>
  <c r="E11" i="16"/>
  <c r="D11" i="16"/>
  <c r="C11" i="16"/>
  <c r="B11" i="16"/>
  <c r="G10" i="16"/>
  <c r="F10" i="16"/>
  <c r="E10" i="16"/>
  <c r="D10" i="16"/>
  <c r="C10" i="16"/>
  <c r="B10" i="16"/>
  <c r="G9" i="16"/>
  <c r="F9" i="16"/>
  <c r="E9" i="16"/>
  <c r="D9" i="16"/>
  <c r="C9" i="16"/>
  <c r="H9" i="16" s="1"/>
  <c r="B9" i="16"/>
  <c r="A9" i="16"/>
  <c r="G8" i="16"/>
  <c r="F8" i="16"/>
  <c r="E8" i="16"/>
  <c r="D8" i="16"/>
  <c r="C8" i="16"/>
  <c r="B8" i="16"/>
  <c r="G7" i="16"/>
  <c r="F7" i="16"/>
  <c r="E7" i="16"/>
  <c r="D7" i="16"/>
  <c r="C7" i="16"/>
  <c r="B7" i="16"/>
  <c r="G6" i="16"/>
  <c r="F6" i="16"/>
  <c r="E6" i="16"/>
  <c r="D6" i="16"/>
  <c r="C6" i="16"/>
  <c r="B6" i="16"/>
  <c r="G5" i="16"/>
  <c r="F5" i="16"/>
  <c r="E5" i="16"/>
  <c r="D5" i="16"/>
  <c r="C5" i="16"/>
  <c r="H5" i="16" s="1"/>
  <c r="B5" i="16"/>
  <c r="A5" i="16"/>
  <c r="G4" i="16"/>
  <c r="F4" i="16"/>
  <c r="E4" i="16"/>
  <c r="D4" i="16"/>
  <c r="C4" i="16"/>
  <c r="B4" i="16"/>
  <c r="G3" i="16"/>
  <c r="F3" i="16"/>
  <c r="E3" i="16"/>
  <c r="D3" i="16"/>
  <c r="C3" i="16"/>
  <c r="B3" i="16"/>
  <c r="G2" i="16"/>
  <c r="G18" i="16" s="1"/>
  <c r="F2" i="16"/>
  <c r="F18" i="16" s="1"/>
  <c r="E2" i="16"/>
  <c r="E18" i="16" s="1"/>
  <c r="D2" i="16"/>
  <c r="D18" i="16" s="1"/>
  <c r="C2" i="16"/>
  <c r="H2" i="16" s="1"/>
  <c r="H18" i="16" s="1"/>
  <c r="B2" i="16"/>
  <c r="A2" i="16"/>
  <c r="H1" i="16"/>
  <c r="G1" i="16"/>
  <c r="F1" i="16"/>
  <c r="E1" i="16"/>
  <c r="D1" i="16"/>
  <c r="C1" i="16"/>
  <c r="G16" i="15"/>
  <c r="F16" i="15"/>
  <c r="E16" i="15"/>
  <c r="D16" i="15"/>
  <c r="C16" i="15"/>
  <c r="B16" i="15"/>
  <c r="G15" i="15"/>
  <c r="F15" i="15"/>
  <c r="E15" i="15"/>
  <c r="D15" i="15"/>
  <c r="C15" i="15"/>
  <c r="B15" i="15"/>
  <c r="G14" i="15"/>
  <c r="F14" i="15"/>
  <c r="E14" i="15"/>
  <c r="D14" i="15"/>
  <c r="C14" i="15"/>
  <c r="H14" i="15" s="1"/>
  <c r="B14" i="15"/>
  <c r="A14" i="15"/>
  <c r="G12" i="15"/>
  <c r="F12" i="15"/>
  <c r="E12" i="15"/>
  <c r="D12" i="15"/>
  <c r="C12" i="15"/>
  <c r="B12" i="15"/>
  <c r="G11" i="15"/>
  <c r="F11" i="15"/>
  <c r="E11" i="15"/>
  <c r="D11" i="15"/>
  <c r="C11" i="15"/>
  <c r="H11" i="15" s="1"/>
  <c r="B11" i="15"/>
  <c r="A11" i="15"/>
  <c r="G10" i="15"/>
  <c r="F10" i="15"/>
  <c r="E10" i="15"/>
  <c r="D10" i="15"/>
  <c r="C10" i="15"/>
  <c r="B10" i="15"/>
  <c r="G9" i="15"/>
  <c r="F9" i="15"/>
  <c r="E9" i="15"/>
  <c r="D9" i="15"/>
  <c r="C9" i="15"/>
  <c r="B9" i="15"/>
  <c r="G8" i="15"/>
  <c r="F8" i="15"/>
  <c r="E8" i="15"/>
  <c r="D8" i="15"/>
  <c r="C8" i="15"/>
  <c r="H8" i="15" s="1"/>
  <c r="B8" i="15"/>
  <c r="A8" i="15"/>
  <c r="G7" i="15"/>
  <c r="F7" i="15"/>
  <c r="E7" i="15"/>
  <c r="D7" i="15"/>
  <c r="C7" i="15"/>
  <c r="B7" i="15"/>
  <c r="G6" i="15"/>
  <c r="F6" i="15"/>
  <c r="E6" i="15"/>
  <c r="D6" i="15"/>
  <c r="C6" i="15"/>
  <c r="B6" i="15"/>
  <c r="G5" i="15"/>
  <c r="F5" i="15"/>
  <c r="E5" i="15"/>
  <c r="D5" i="15"/>
  <c r="C5" i="15"/>
  <c r="H5" i="15" s="1"/>
  <c r="B5" i="15"/>
  <c r="A5" i="15"/>
  <c r="G4" i="15"/>
  <c r="F4" i="15"/>
  <c r="E4" i="15"/>
  <c r="D4" i="15"/>
  <c r="C4" i="15"/>
  <c r="B4" i="15"/>
  <c r="G3" i="15"/>
  <c r="F3" i="15"/>
  <c r="E3" i="15"/>
  <c r="D3" i="15"/>
  <c r="C3" i="15"/>
  <c r="B3" i="15"/>
  <c r="G2" i="15"/>
  <c r="G17" i="15" s="1"/>
  <c r="F2" i="15"/>
  <c r="F17" i="15" s="1"/>
  <c r="E2" i="15"/>
  <c r="E17" i="15" s="1"/>
  <c r="D2" i="15"/>
  <c r="D17" i="15" s="1"/>
  <c r="C2" i="15"/>
  <c r="H2" i="15" s="1"/>
  <c r="B2" i="15"/>
  <c r="A2" i="15"/>
  <c r="H1" i="15"/>
  <c r="G1" i="15"/>
  <c r="F1" i="15"/>
  <c r="E1" i="15"/>
  <c r="D1" i="15"/>
  <c r="C1" i="15"/>
  <c r="C17" i="14"/>
  <c r="G16" i="14"/>
  <c r="F16" i="14"/>
  <c r="E16" i="14"/>
  <c r="D16" i="14"/>
  <c r="C16" i="14"/>
  <c r="B16" i="14"/>
  <c r="G15" i="14"/>
  <c r="F15" i="14"/>
  <c r="E15" i="14"/>
  <c r="D15" i="14"/>
  <c r="C15" i="14"/>
  <c r="B15" i="14"/>
  <c r="G14" i="14"/>
  <c r="F14" i="14"/>
  <c r="E14" i="14"/>
  <c r="D14" i="14"/>
  <c r="C14" i="14"/>
  <c r="H14" i="14" s="1"/>
  <c r="B14" i="14"/>
  <c r="A14" i="14"/>
  <c r="G13" i="14"/>
  <c r="F13" i="14"/>
  <c r="E13" i="14"/>
  <c r="D13" i="14"/>
  <c r="C13" i="14"/>
  <c r="B13" i="14"/>
  <c r="G12" i="14"/>
  <c r="F12" i="14"/>
  <c r="E12" i="14"/>
  <c r="D12" i="14"/>
  <c r="C12" i="14"/>
  <c r="B12" i="14"/>
  <c r="G11" i="14"/>
  <c r="F11" i="14"/>
  <c r="E11" i="14"/>
  <c r="D11" i="14"/>
  <c r="C11" i="14"/>
  <c r="H11" i="14" s="1"/>
  <c r="B11" i="14"/>
  <c r="A11" i="14"/>
  <c r="G10" i="14"/>
  <c r="F10" i="14"/>
  <c r="E10" i="14"/>
  <c r="D10" i="14"/>
  <c r="C10" i="14"/>
  <c r="B10" i="14"/>
  <c r="G9" i="14"/>
  <c r="F9" i="14"/>
  <c r="E9" i="14"/>
  <c r="D9" i="14"/>
  <c r="C9" i="14"/>
  <c r="B9" i="14"/>
  <c r="G8" i="14"/>
  <c r="F8" i="14"/>
  <c r="E8" i="14"/>
  <c r="D8" i="14"/>
  <c r="C8" i="14"/>
  <c r="H8" i="14" s="1"/>
  <c r="B8" i="14"/>
  <c r="A8" i="14"/>
  <c r="G7" i="14"/>
  <c r="F7" i="14"/>
  <c r="E7" i="14"/>
  <c r="D7" i="14"/>
  <c r="C7" i="14"/>
  <c r="B7" i="14"/>
  <c r="G6" i="14"/>
  <c r="F6" i="14"/>
  <c r="E6" i="14"/>
  <c r="D6" i="14"/>
  <c r="C6" i="14"/>
  <c r="B6" i="14"/>
  <c r="G5" i="14"/>
  <c r="F5" i="14"/>
  <c r="E5" i="14"/>
  <c r="D5" i="14"/>
  <c r="C5" i="14"/>
  <c r="H5" i="14" s="1"/>
  <c r="B5" i="14"/>
  <c r="A5" i="14"/>
  <c r="G4" i="14"/>
  <c r="F4" i="14"/>
  <c r="E4" i="14"/>
  <c r="D4" i="14"/>
  <c r="C4" i="14"/>
  <c r="B4" i="14"/>
  <c r="G3" i="14"/>
  <c r="F3" i="14"/>
  <c r="E3" i="14"/>
  <c r="D3" i="14"/>
  <c r="C3" i="14"/>
  <c r="B3" i="14"/>
  <c r="G2" i="14"/>
  <c r="G17" i="14" s="1"/>
  <c r="F2" i="14"/>
  <c r="F17" i="14" s="1"/>
  <c r="E2" i="14"/>
  <c r="E17" i="14" s="1"/>
  <c r="D2" i="14"/>
  <c r="D17" i="14" s="1"/>
  <c r="C2" i="14"/>
  <c r="H2" i="14" s="1"/>
  <c r="B2" i="14"/>
  <c r="A2" i="14"/>
  <c r="H1" i="14"/>
  <c r="G1" i="14"/>
  <c r="F1" i="14"/>
  <c r="E1" i="14"/>
  <c r="D1" i="14"/>
  <c r="C1" i="14"/>
  <c r="C17" i="13"/>
  <c r="G16" i="13"/>
  <c r="F16" i="13"/>
  <c r="E16" i="13"/>
  <c r="D16" i="13"/>
  <c r="C16" i="13"/>
  <c r="B16" i="13"/>
  <c r="G15" i="13"/>
  <c r="F15" i="13"/>
  <c r="E15" i="13"/>
  <c r="D15" i="13"/>
  <c r="C15" i="13"/>
  <c r="B15" i="13"/>
  <c r="G14" i="13"/>
  <c r="F14" i="13"/>
  <c r="E14" i="13"/>
  <c r="D14" i="13"/>
  <c r="C14" i="13"/>
  <c r="H14" i="13" s="1"/>
  <c r="B14" i="13"/>
  <c r="A14" i="13"/>
  <c r="G13" i="13"/>
  <c r="F13" i="13"/>
  <c r="E13" i="13"/>
  <c r="D13" i="13"/>
  <c r="C13" i="13"/>
  <c r="B13" i="13"/>
  <c r="G12" i="13"/>
  <c r="F12" i="13"/>
  <c r="E12" i="13"/>
  <c r="D12" i="13"/>
  <c r="C12" i="13"/>
  <c r="B12" i="13"/>
  <c r="G11" i="13"/>
  <c r="F11" i="13"/>
  <c r="E11" i="13"/>
  <c r="D11" i="13"/>
  <c r="C11" i="13"/>
  <c r="H11" i="13" s="1"/>
  <c r="B11" i="13"/>
  <c r="A11" i="13"/>
  <c r="G10" i="13"/>
  <c r="F10" i="13"/>
  <c r="E10" i="13"/>
  <c r="D10" i="13"/>
  <c r="C10" i="13"/>
  <c r="B10" i="13"/>
  <c r="G9" i="13"/>
  <c r="F9" i="13"/>
  <c r="E9" i="13"/>
  <c r="D9" i="13"/>
  <c r="C9" i="13"/>
  <c r="B9" i="13"/>
  <c r="G8" i="13"/>
  <c r="F8" i="13"/>
  <c r="E8" i="13"/>
  <c r="D8" i="13"/>
  <c r="C8" i="13"/>
  <c r="H8" i="13" s="1"/>
  <c r="B8" i="13"/>
  <c r="A8" i="13"/>
  <c r="G7" i="13"/>
  <c r="F7" i="13"/>
  <c r="E7" i="13"/>
  <c r="D7" i="13"/>
  <c r="C7" i="13"/>
  <c r="B7" i="13"/>
  <c r="G6" i="13"/>
  <c r="F6" i="13"/>
  <c r="E6" i="13"/>
  <c r="D6" i="13"/>
  <c r="C6" i="13"/>
  <c r="B6" i="13"/>
  <c r="G5" i="13"/>
  <c r="F5" i="13"/>
  <c r="E5" i="13"/>
  <c r="D5" i="13"/>
  <c r="C5" i="13"/>
  <c r="H5" i="13" s="1"/>
  <c r="B5" i="13"/>
  <c r="A5" i="13"/>
  <c r="G4" i="13"/>
  <c r="F4" i="13"/>
  <c r="E4" i="13"/>
  <c r="D4" i="13"/>
  <c r="C4" i="13"/>
  <c r="B4" i="13"/>
  <c r="G3" i="13"/>
  <c r="F3" i="13"/>
  <c r="E3" i="13"/>
  <c r="D3" i="13"/>
  <c r="C3" i="13"/>
  <c r="B3" i="13"/>
  <c r="G2" i="13"/>
  <c r="G17" i="13" s="1"/>
  <c r="F2" i="13"/>
  <c r="F17" i="13" s="1"/>
  <c r="E2" i="13"/>
  <c r="E17" i="13" s="1"/>
  <c r="D2" i="13"/>
  <c r="D17" i="13" s="1"/>
  <c r="C2" i="13"/>
  <c r="H2" i="13" s="1"/>
  <c r="H17" i="13" s="1"/>
  <c r="B2" i="13"/>
  <c r="A2" i="13"/>
  <c r="H1" i="13"/>
  <c r="G1" i="13"/>
  <c r="F1" i="13"/>
  <c r="E1" i="13"/>
  <c r="D1" i="13"/>
  <c r="C1" i="13"/>
  <c r="C17" i="12"/>
  <c r="G16" i="12"/>
  <c r="F16" i="12"/>
  <c r="E16" i="12"/>
  <c r="D16" i="12"/>
  <c r="C16" i="12"/>
  <c r="B16" i="12"/>
  <c r="G15" i="12"/>
  <c r="F15" i="12"/>
  <c r="E15" i="12"/>
  <c r="D15" i="12"/>
  <c r="C15" i="12"/>
  <c r="B15" i="12"/>
  <c r="G14" i="12"/>
  <c r="F14" i="12"/>
  <c r="E14" i="12"/>
  <c r="D14" i="12"/>
  <c r="C14" i="12"/>
  <c r="H14" i="12" s="1"/>
  <c r="B14" i="12"/>
  <c r="A14" i="12"/>
  <c r="G13" i="12"/>
  <c r="F13" i="12"/>
  <c r="E13" i="12"/>
  <c r="D13" i="12"/>
  <c r="C13" i="12"/>
  <c r="B13" i="12"/>
  <c r="G12" i="12"/>
  <c r="F12" i="12"/>
  <c r="E12" i="12"/>
  <c r="D12" i="12"/>
  <c r="C12" i="12"/>
  <c r="B12" i="12"/>
  <c r="G11" i="12"/>
  <c r="F11" i="12"/>
  <c r="E11" i="12"/>
  <c r="D11" i="12"/>
  <c r="C11" i="12"/>
  <c r="H11" i="12" s="1"/>
  <c r="B11" i="12"/>
  <c r="A11" i="12"/>
  <c r="G10" i="12"/>
  <c r="F10" i="12"/>
  <c r="E10" i="12"/>
  <c r="D10" i="12"/>
  <c r="C10" i="12"/>
  <c r="B10" i="12"/>
  <c r="G9" i="12"/>
  <c r="F9" i="12"/>
  <c r="E9" i="12"/>
  <c r="D9" i="12"/>
  <c r="C9" i="12"/>
  <c r="B9" i="12"/>
  <c r="G8" i="12"/>
  <c r="F8" i="12"/>
  <c r="E8" i="12"/>
  <c r="D8" i="12"/>
  <c r="C8" i="12"/>
  <c r="H8" i="12" s="1"/>
  <c r="B8" i="12"/>
  <c r="A8" i="12"/>
  <c r="G7" i="12"/>
  <c r="F7" i="12"/>
  <c r="E7" i="12"/>
  <c r="D7" i="12"/>
  <c r="C7" i="12"/>
  <c r="B7" i="12"/>
  <c r="G6" i="12"/>
  <c r="F6" i="12"/>
  <c r="E6" i="12"/>
  <c r="D6" i="12"/>
  <c r="C6" i="12"/>
  <c r="B6" i="12"/>
  <c r="G5" i="12"/>
  <c r="F5" i="12"/>
  <c r="E5" i="12"/>
  <c r="D5" i="12"/>
  <c r="C5" i="12"/>
  <c r="H5" i="12" s="1"/>
  <c r="B5" i="12"/>
  <c r="A5" i="12"/>
  <c r="G4" i="12"/>
  <c r="F4" i="12"/>
  <c r="E4" i="12"/>
  <c r="D4" i="12"/>
  <c r="C4" i="12"/>
  <c r="B4" i="12"/>
  <c r="G3" i="12"/>
  <c r="F3" i="12"/>
  <c r="E3" i="12"/>
  <c r="D3" i="12"/>
  <c r="C3" i="12"/>
  <c r="B3" i="12"/>
  <c r="G2" i="12"/>
  <c r="G17" i="12" s="1"/>
  <c r="F2" i="12"/>
  <c r="F17" i="12" s="1"/>
  <c r="E2" i="12"/>
  <c r="E17" i="12" s="1"/>
  <c r="D2" i="12"/>
  <c r="D17" i="12" s="1"/>
  <c r="C2" i="12"/>
  <c r="H2" i="12" s="1"/>
  <c r="B2" i="12"/>
  <c r="A2" i="12"/>
  <c r="H1" i="12"/>
  <c r="G1" i="12"/>
  <c r="F1" i="12"/>
  <c r="E1" i="12"/>
  <c r="D1" i="12"/>
  <c r="C1" i="12"/>
  <c r="G32" i="8"/>
  <c r="G25" i="8"/>
  <c r="G16" i="8"/>
  <c r="G14" i="8"/>
  <c r="G8" i="8"/>
  <c r="G40" i="8" s="1"/>
  <c r="G6" i="8"/>
  <c r="M2" i="9"/>
  <c r="L2" i="9"/>
  <c r="H17" i="12" l="1"/>
  <c r="H17" i="15"/>
  <c r="B3" i="9"/>
  <c r="B2" i="9"/>
  <c r="B1" i="9"/>
  <c r="H17" i="14"/>
  <c r="H2" i="19"/>
  <c r="H18" i="19" s="1"/>
  <c r="C17" i="15"/>
  <c r="C18" i="16"/>
  <c r="C18" i="17"/>
  <c r="H2" i="18"/>
  <c r="H18" i="18" s="1"/>
  <c r="E18" i="20"/>
</calcChain>
</file>

<file path=xl/sharedStrings.xml><?xml version="1.0" encoding="utf-8"?>
<sst xmlns="http://schemas.openxmlformats.org/spreadsheetml/2006/main" count="424" uniqueCount="88">
  <si>
    <t/>
  </si>
  <si>
    <t>_Grand_Total</t>
  </si>
  <si>
    <t>Manufacturing</t>
  </si>
  <si>
    <t>Non-response rate d2</t>
  </si>
  <si>
    <t>Retail/Wholesale</t>
  </si>
  <si>
    <t>Other Services</t>
  </si>
  <si>
    <t>Strict assumption</t>
  </si>
  <si>
    <t>Median assumption</t>
  </si>
  <si>
    <t>Weak assumption</t>
  </si>
  <si>
    <t>Rejection/Contact</t>
  </si>
  <si>
    <t>Interviews/Contact</t>
  </si>
  <si>
    <t>Screening in process</t>
  </si>
  <si>
    <t>14. In process (the establishment is being called/ is being contacted - previous to ask the screener)</t>
  </si>
  <si>
    <t>Eligible</t>
  </si>
  <si>
    <t>1. Eligible establishment (Correct name and address)</t>
  </si>
  <si>
    <t>2. Eligible establishment (Different name but same address - the new firm/establishment bought the original firm/establishment)</t>
  </si>
  <si>
    <t>3. Eligible establishment (Different name but same address - the firm/establishment changed its name)</t>
  </si>
  <si>
    <t>4. Eligible establishment (Moved and traced)</t>
  </si>
  <si>
    <t>16. Eligible establishment (Panel Firm - now less than five employees; this code applies only to panel firms.)</t>
  </si>
  <si>
    <t>Screener refusal</t>
  </si>
  <si>
    <t>13. Refuses to answer the screener</t>
  </si>
  <si>
    <t>Ineligible</t>
  </si>
  <si>
    <t>5. The establishment has less than 5 permanent full time employees</t>
  </si>
  <si>
    <t>616. The firm discontinued businesses - (Establishment went bankrupt)</t>
  </si>
  <si>
    <t>618. The firm discontinued businesses - (Original establishment disappeared and is now a different firm)</t>
  </si>
  <si>
    <t>619. The firm discontinued businesses - (Establishment was bought out by another firm)</t>
  </si>
  <si>
    <t>620. The firm discontinued businesses - (It was impossible to determine for what reason)</t>
  </si>
  <si>
    <t>621. The firm discontinued businesses - (Other)</t>
  </si>
  <si>
    <t xml:space="preserve">71. Ineligible legal status: not a business, but private household </t>
  </si>
  <si>
    <t>72. Ineligible legal status: cooperatives, non-profit organizations, etc.</t>
  </si>
  <si>
    <t>8. Ineligible activity: Education, Agriculture, Finances, Government, etc.</t>
  </si>
  <si>
    <t>Out of Target</t>
  </si>
  <si>
    <t>151. Out of target - outside the covered regions</t>
  </si>
  <si>
    <t>152. Out of target - moved abroad</t>
  </si>
  <si>
    <t>153. Out of target - Not registered with Statistical Authority</t>
  </si>
  <si>
    <t>154. Out of target - establishment is HQ without production or sales of goods or services</t>
  </si>
  <si>
    <t>155. Out of target - establishment was not in operation for the entirety of last fiscal year</t>
  </si>
  <si>
    <t>156. Duplicated firm within the sample</t>
  </si>
  <si>
    <t>Unobtainable</t>
  </si>
  <si>
    <t>91. No reply after having called in different days of the week and in different business hours</t>
  </si>
  <si>
    <t>92. Line out of order</t>
  </si>
  <si>
    <t>93. No tone</t>
  </si>
  <si>
    <t>94. Phone number does not exist</t>
  </si>
  <si>
    <t>10. Answering machine</t>
  </si>
  <si>
    <t>11. Fax line- data line</t>
  </si>
  <si>
    <t>12. Wrong address/ moved away and could not get the new references</t>
  </si>
  <si>
    <t>Target and totals</t>
  </si>
  <si>
    <t>Sample target</t>
  </si>
  <si>
    <t>Sample target completion rate</t>
  </si>
  <si>
    <t>Total contacts available in frame</t>
  </si>
  <si>
    <t>Total contacts issued</t>
  </si>
  <si>
    <t>Total contacts contacted</t>
  </si>
  <si>
    <t>Screening phase</t>
  </si>
  <si>
    <t>Eligibles</t>
  </si>
  <si>
    <t>Ineligible + out of target</t>
  </si>
  <si>
    <t>Interview phase (only if eligible)</t>
  </si>
  <si>
    <t>Complete interviews without extra module</t>
  </si>
  <si>
    <t>Complete interviews with extra module</t>
  </si>
  <si>
    <t>Eligible in process  + incomplete interviews</t>
  </si>
  <si>
    <t>Interview refusal</t>
  </si>
  <si>
    <t>Percent breakdown (relative to total contacted)</t>
  </si>
  <si>
    <t>Screening in process rate</t>
  </si>
  <si>
    <t>Screener refusal rate</t>
  </si>
  <si>
    <t>Ineligible + out of target rate</t>
  </si>
  <si>
    <t>Unobtainable rate</t>
  </si>
  <si>
    <t>Interview conversion rate</t>
  </si>
  <si>
    <t>Eligible in process  + incomplete interviews rate</t>
  </si>
  <si>
    <t>Interview refusal rate</t>
  </si>
  <si>
    <t>SUMMARY</t>
  </si>
  <si>
    <t>SCREENING PHASE</t>
  </si>
  <si>
    <t>Total contacted</t>
  </si>
  <si>
    <t>stratificationregionname</t>
  </si>
  <si>
    <t>stratificationsizename</t>
  </si>
  <si>
    <t>Small (5-19)</t>
  </si>
  <si>
    <t>Medium (20-99)</t>
  </si>
  <si>
    <t>Large (100 or more)</t>
  </si>
  <si>
    <t>_Retail</t>
  </si>
  <si>
    <t>_Other_Services</t>
  </si>
  <si>
    <t>157. Out of target - location that is not HQ and does not have financial statements prepared separately</t>
  </si>
  <si>
    <t>Tbilisi</t>
  </si>
  <si>
    <t>East</t>
  </si>
  <si>
    <t>Adjara</t>
  </si>
  <si>
    <t xml:space="preserve">Guria, Samegrelo, Zemo Svaneti </t>
  </si>
  <si>
    <t>Center</t>
  </si>
  <si>
    <t>Medium and Large (20+)</t>
  </si>
  <si>
    <t>_Food</t>
  </si>
  <si>
    <t>_Other_Manufacturing</t>
  </si>
  <si>
    <t>_Hotels_and_Restaurants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</si>
</sst>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8"/>
      <name val="Arial"/>
      <family val="2"/>
    </font>
    <font>
      <b/>
      <sz val="11"/>
      <color theme="1"/>
      <name val="Gill Sans MT"/>
      <family val="2"/>
    </font>
    <font>
      <sz val="8"/>
      <name val="Arial"/>
      <family val="2"/>
      <charset val="204"/>
    </font>
    <font>
      <sz val="9"/>
      <name val="Gill Sans MT"/>
      <family val="2"/>
    </font>
    <font>
      <sz val="9"/>
      <color theme="1"/>
      <name val="Gill Sans MT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b/>
      <sz val="14"/>
      <name val="Gill Sans MT"/>
      <family val="2"/>
    </font>
    <font>
      <b/>
      <sz val="14"/>
      <color theme="1"/>
      <name val="Gill Sans MT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6337778862885"/>
        <bgColor theme="6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63377788628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8" fillId="0" borderId="0" applyBorder="0"/>
    <xf numFmtId="0" fontId="10" fillId="0" borderId="0" applyBorder="0"/>
    <xf numFmtId="0" fontId="1" fillId="0" borderId="0"/>
  </cellStyleXfs>
  <cellXfs count="103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2" borderId="1" xfId="2" applyFont="1" applyFill="1" applyAlignment="1">
      <alignment wrapText="1"/>
    </xf>
    <xf numFmtId="0" fontId="5" fillId="2" borderId="1" xfId="2" applyFont="1" applyFill="1" applyAlignment="1">
      <alignment horizontal="right" wrapText="1"/>
    </xf>
    <xf numFmtId="0" fontId="6" fillId="0" borderId="0" xfId="0" applyFont="1"/>
    <xf numFmtId="0" fontId="3" fillId="2" borderId="1" xfId="2" applyFill="1"/>
    <xf numFmtId="0" fontId="4" fillId="2" borderId="2" xfId="3" applyFill="1"/>
    <xf numFmtId="0" fontId="5" fillId="0" borderId="0" xfId="0" applyFont="1"/>
    <xf numFmtId="0" fontId="7" fillId="2" borderId="2" xfId="3" applyFont="1" applyFill="1"/>
    <xf numFmtId="1" fontId="6" fillId="0" borderId="0" xfId="0" applyNumberFormat="1" applyFont="1"/>
    <xf numFmtId="1" fontId="7" fillId="2" borderId="2" xfId="3" applyNumberFormat="1" applyFont="1" applyFill="1"/>
    <xf numFmtId="0" fontId="8" fillId="0" borderId="0" xfId="4"/>
    <xf numFmtId="164" fontId="0" fillId="0" borderId="0" xfId="0" applyNumberFormat="1"/>
    <xf numFmtId="10" fontId="0" fillId="0" borderId="0" xfId="1" applyNumberFormat="1" applyFont="1"/>
    <xf numFmtId="0" fontId="8" fillId="0" borderId="0" xfId="0" applyFont="1"/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1" fillId="4" borderId="4" xfId="5" applyFont="1" applyFill="1" applyBorder="1" applyAlignment="1" applyProtection="1">
      <alignment horizontal="left" vertical="center" wrapText="1"/>
    </xf>
    <xf numFmtId="0" fontId="0" fillId="3" borderId="5" xfId="0" applyFill="1" applyBorder="1"/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3" borderId="7" xfId="5" applyFont="1" applyFill="1" applyBorder="1" applyAlignment="1" applyProtection="1">
      <alignment horizontal="left" vertical="center" wrapText="1"/>
    </xf>
    <xf numFmtId="0" fontId="0" fillId="3" borderId="8" xfId="0" applyFill="1" applyBorder="1"/>
    <xf numFmtId="0" fontId="11" fillId="3" borderId="0" xfId="5" applyFont="1" applyFill="1" applyBorder="1" applyAlignment="1" applyProtection="1">
      <alignment horizontal="left" vertical="center" wrapText="1"/>
    </xf>
    <xf numFmtId="0" fontId="0" fillId="3" borderId="10" xfId="0" applyFill="1" applyBorder="1"/>
    <xf numFmtId="0" fontId="11" fillId="3" borderId="12" xfId="5" applyFont="1" applyFill="1" applyBorder="1" applyAlignment="1" applyProtection="1">
      <alignment horizontal="left" vertical="center" wrapText="1"/>
    </xf>
    <xf numFmtId="0" fontId="0" fillId="3" borderId="13" xfId="0" applyFill="1" applyBorder="1"/>
    <xf numFmtId="0" fontId="9" fillId="0" borderId="0" xfId="0" applyFont="1"/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11" fillId="5" borderId="4" xfId="5" applyFont="1" applyFill="1" applyBorder="1" applyAlignment="1" applyProtection="1">
      <alignment horizontal="left" vertical="center" wrapText="1"/>
    </xf>
    <xf numFmtId="0" fontId="0" fillId="5" borderId="5" xfId="0" applyFill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1" fillId="6" borderId="6" xfId="5" applyFont="1" applyFill="1" applyBorder="1" applyAlignment="1" applyProtection="1">
      <alignment horizontal="left" vertical="center"/>
    </xf>
    <xf numFmtId="0" fontId="0" fillId="6" borderId="8" xfId="0" applyFill="1" applyBorder="1"/>
    <xf numFmtId="0" fontId="11" fillId="6" borderId="9" xfId="5" applyFont="1" applyFill="1" applyBorder="1" applyAlignment="1" applyProtection="1">
      <alignment horizontal="left" vertical="center"/>
    </xf>
    <xf numFmtId="0" fontId="0" fillId="6" borderId="10" xfId="0" applyFill="1" applyBorder="1"/>
    <xf numFmtId="0" fontId="11" fillId="6" borderId="9" xfId="5" applyFont="1" applyFill="1" applyBorder="1" applyAlignment="1" applyProtection="1">
      <alignment horizontal="left" vertical="center" wrapText="1"/>
    </xf>
    <xf numFmtId="0" fontId="11" fillId="6" borderId="6" xfId="5" applyFont="1" applyFill="1" applyBorder="1" applyAlignment="1" applyProtection="1">
      <alignment horizontal="left" vertical="center" wrapText="1"/>
    </xf>
    <xf numFmtId="0" fontId="11" fillId="6" borderId="11" xfId="5" applyFont="1" applyFill="1" applyBorder="1" applyAlignment="1" applyProtection="1">
      <alignment horizontal="left" vertical="center" wrapText="1"/>
    </xf>
    <xf numFmtId="0" fontId="0" fillId="6" borderId="13" xfId="0" applyFill="1" applyBorder="1"/>
    <xf numFmtId="0" fontId="13" fillId="7" borderId="7" xfId="0" applyFont="1" applyFill="1" applyBorder="1"/>
    <xf numFmtId="0" fontId="13" fillId="7" borderId="17" xfId="0" applyFont="1" applyFill="1" applyBorder="1"/>
    <xf numFmtId="0" fontId="13" fillId="8" borderId="7" xfId="0" applyFont="1" applyFill="1" applyBorder="1"/>
    <xf numFmtId="0" fontId="13" fillId="8" borderId="18" xfId="0" applyFont="1" applyFill="1" applyBorder="1"/>
    <xf numFmtId="0" fontId="13" fillId="8" borderId="12" xfId="0" applyFont="1" applyFill="1" applyBorder="1"/>
    <xf numFmtId="0" fontId="9" fillId="0" borderId="0" xfId="0" applyFont="1" applyFill="1" applyBorder="1" applyAlignment="1">
      <alignment vertical="center" wrapText="1"/>
    </xf>
    <xf numFmtId="0" fontId="13" fillId="3" borderId="7" xfId="0" applyFont="1" applyFill="1" applyBorder="1"/>
    <xf numFmtId="0" fontId="13" fillId="3" borderId="19" xfId="0" applyFont="1" applyFill="1" applyBorder="1"/>
    <xf numFmtId="0" fontId="13" fillId="5" borderId="19" xfId="0" applyFont="1" applyFill="1" applyBorder="1"/>
    <xf numFmtId="0" fontId="13" fillId="6" borderId="18" xfId="0" applyFont="1" applyFill="1" applyBorder="1"/>
    <xf numFmtId="0" fontId="13" fillId="6" borderId="17" xfId="0" applyFont="1" applyFill="1" applyBorder="1"/>
    <xf numFmtId="0" fontId="13" fillId="7" borderId="18" xfId="0" applyFont="1" applyFill="1" applyBorder="1"/>
    <xf numFmtId="0" fontId="13" fillId="5" borderId="17" xfId="0" applyFont="1" applyFill="1" applyBorder="1"/>
    <xf numFmtId="0" fontId="13" fillId="3" borderId="20" xfId="0" applyFont="1" applyFill="1" applyBorder="1"/>
    <xf numFmtId="0" fontId="13" fillId="5" borderId="18" xfId="0" applyFont="1" applyFill="1" applyBorder="1"/>
    <xf numFmtId="0" fontId="13" fillId="6" borderId="19" xfId="0" applyFont="1" applyFill="1" applyBorder="1"/>
    <xf numFmtId="0" fontId="13" fillId="7" borderId="20" xfId="0" applyFont="1" applyFill="1" applyBorder="1"/>
    <xf numFmtId="0" fontId="13" fillId="3" borderId="18" xfId="0" applyFont="1" applyFill="1" applyBorder="1"/>
    <xf numFmtId="0" fontId="15" fillId="0" borderId="0" xfId="0" applyFont="1"/>
    <xf numFmtId="0" fontId="16" fillId="0" borderId="0" xfId="0" applyFont="1"/>
    <xf numFmtId="0" fontId="0" fillId="7" borderId="8" xfId="0" applyFill="1" applyBorder="1"/>
    <xf numFmtId="164" fontId="0" fillId="7" borderId="10" xfId="0" applyNumberFormat="1" applyFill="1" applyBorder="1"/>
    <xf numFmtId="0" fontId="0" fillId="9" borderId="10" xfId="0" applyFill="1" applyBorder="1"/>
    <xf numFmtId="0" fontId="0" fillId="9" borderId="13" xfId="0" applyFill="1" applyBorder="1"/>
    <xf numFmtId="0" fontId="0" fillId="10" borderId="8" xfId="0" applyFill="1" applyBorder="1"/>
    <xf numFmtId="0" fontId="0" fillId="10" borderId="10" xfId="0" applyFill="1" applyBorder="1"/>
    <xf numFmtId="164" fontId="0" fillId="10" borderId="8" xfId="0" applyNumberFormat="1" applyFill="1" applyBorder="1"/>
    <xf numFmtId="164" fontId="0" fillId="10" borderId="10" xfId="0" applyNumberFormat="1" applyFill="1" applyBorder="1"/>
    <xf numFmtId="0" fontId="0" fillId="5" borderId="10" xfId="0" applyFill="1" applyBorder="1"/>
    <xf numFmtId="0" fontId="0" fillId="5" borderId="13" xfId="0" applyFill="1" applyBorder="1"/>
    <xf numFmtId="164" fontId="0" fillId="5" borderId="10" xfId="0" applyNumberFormat="1" applyFill="1" applyBorder="1"/>
    <xf numFmtId="164" fontId="0" fillId="5" borderId="13" xfId="0" applyNumberFormat="1" applyFill="1" applyBorder="1"/>
    <xf numFmtId="0" fontId="0" fillId="7" borderId="10" xfId="0" applyFill="1" applyBorder="1"/>
    <xf numFmtId="164" fontId="0" fillId="6" borderId="10" xfId="0" applyNumberFormat="1" applyFill="1" applyBorder="1"/>
    <xf numFmtId="0" fontId="9" fillId="0" borderId="21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17" fillId="0" borderId="0" xfId="0" applyFont="1"/>
    <xf numFmtId="1" fontId="17" fillId="0" borderId="0" xfId="0" applyNumberFormat="1" applyFont="1"/>
    <xf numFmtId="0" fontId="2" fillId="0" borderId="0" xfId="0" applyFont="1"/>
    <xf numFmtId="0" fontId="9" fillId="6" borderId="16" xfId="0" applyFont="1" applyFill="1" applyBorder="1" applyAlignment="1">
      <alignment horizontal="center" vertical="center"/>
    </xf>
    <xf numFmtId="0" fontId="11" fillId="6" borderId="7" xfId="5" applyFont="1" applyFill="1" applyBorder="1" applyAlignment="1" applyProtection="1">
      <alignment horizontal="left" vertical="center" wrapText="1"/>
    </xf>
    <xf numFmtId="0" fontId="11" fillId="6" borderId="0" xfId="5" applyFont="1" applyFill="1" applyBorder="1" applyAlignment="1" applyProtection="1">
      <alignment horizontal="left" vertical="center" wrapText="1"/>
    </xf>
    <xf numFmtId="0" fontId="14" fillId="6" borderId="13" xfId="5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4" fillId="6" borderId="14" xfId="5" applyFont="1" applyFill="1" applyBorder="1" applyAlignment="1" applyProtection="1">
      <alignment horizontal="center" vertical="center"/>
    </xf>
    <xf numFmtId="0" fontId="14" fillId="6" borderId="15" xfId="5" applyFont="1" applyFill="1" applyBorder="1" applyAlignment="1" applyProtection="1">
      <alignment horizontal="center" vertical="center"/>
    </xf>
    <xf numFmtId="0" fontId="14" fillId="6" borderId="8" xfId="5" applyFont="1" applyFill="1" applyBorder="1" applyAlignment="1" applyProtection="1">
      <alignment horizontal="center" vertical="center" wrapText="1"/>
    </xf>
    <xf numFmtId="0" fontId="14" fillId="6" borderId="10" xfId="5" applyFont="1" applyFill="1" applyBorder="1" applyAlignment="1" applyProtection="1">
      <alignment horizontal="center" vertical="center" wrapText="1"/>
    </xf>
    <xf numFmtId="0" fontId="14" fillId="6" borderId="16" xfId="5" applyFont="1" applyFill="1" applyBorder="1" applyAlignment="1" applyProtection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7">
    <cellStyle name="3232" xfId="5" xr:uid="{00000000-0005-0000-0000-000000000000}"/>
    <cellStyle name="Heading 3" xfId="2" builtinId="18"/>
    <cellStyle name="Normal" xfId="0" builtinId="0"/>
    <cellStyle name="Normal 2" xfId="6" xr:uid="{00000000-0005-0000-0000-000003000000}"/>
    <cellStyle name="Normal 2 2" xfId="4" xr:uid="{00000000-0005-0000-0000-000004000000}"/>
    <cellStyle name="Percent" xfId="1" builtinId="5"/>
    <cellStyle name="Total" xfId="3" builtinId="25"/>
  </cellStyles>
  <dxfs count="0"/>
  <tableStyles count="0" defaultTableStyle="TableStyleMedium2" defaultPivotStyle="PivotStyleLight16"/>
  <colors>
    <mruColors>
      <color rgb="FFC0504D"/>
      <color rgb="FFB73F0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Sales Non-response Rates Georgia ES,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Graphs!$F$2:$H$2</c:f>
              <c:strCache>
                <c:ptCount val="3"/>
                <c:pt idx="0">
                  <c:v>Manufacturing</c:v>
                </c:pt>
                <c:pt idx="1">
                  <c:v>Retail/Wholesale</c:v>
                </c:pt>
                <c:pt idx="2">
                  <c:v>Other Services</c:v>
                </c:pt>
              </c:strCache>
            </c:strRef>
          </c:cat>
          <c:val>
            <c:numRef>
              <c:f>Graphs!$F$3:$H$3</c:f>
              <c:numCache>
                <c:formatCode>0.0%</c:formatCode>
                <c:ptCount val="3"/>
                <c:pt idx="0">
                  <c:v>9.8522167487684706E-2</c:v>
                </c:pt>
                <c:pt idx="1">
                  <c:v>0.1056910569105691</c:v>
                </c:pt>
                <c:pt idx="2">
                  <c:v>0.1299212598425197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B-4809-BBAA-330C97D0D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248783"/>
        <c:axId val="377807871"/>
      </c:barChart>
      <c:catAx>
        <c:axId val="382248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807871"/>
        <c:crosses val="autoZero"/>
        <c:auto val="1"/>
        <c:lblAlgn val="ctr"/>
        <c:lblOffset val="100"/>
        <c:noMultiLvlLbl val="0"/>
      </c:catAx>
      <c:valAx>
        <c:axId val="3778078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48783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Rejection rate and Interviews</a:t>
            </a:r>
            <a:r>
              <a:rPr lang="en-US" sz="1200" baseline="0"/>
              <a:t> per Contact Georgia ES, 2019 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Graphs!$L$1:$M$1</c:f>
              <c:strCache>
                <c:ptCount val="2"/>
                <c:pt idx="0">
                  <c:v>Rejection/Contact</c:v>
                </c:pt>
                <c:pt idx="1">
                  <c:v>Interviews/Contact</c:v>
                </c:pt>
              </c:strCache>
            </c:strRef>
          </c:cat>
          <c:val>
            <c:numRef>
              <c:f>Graphs!$L$2:$M$2</c:f>
              <c:numCache>
                <c:formatCode>0.0%</c:formatCode>
                <c:ptCount val="2"/>
                <c:pt idx="0">
                  <c:v>0.32664660648612509</c:v>
                </c:pt>
                <c:pt idx="1">
                  <c:v>0.19424941491140091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3-4753-9AE1-9489B9047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3227775"/>
        <c:axId val="466417471"/>
      </c:barChart>
      <c:catAx>
        <c:axId val="623227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417471"/>
        <c:crosses val="autoZero"/>
        <c:auto val="1"/>
        <c:lblAlgn val="ctr"/>
        <c:lblOffset val="100"/>
        <c:noMultiLvlLbl val="0"/>
      </c:catAx>
      <c:valAx>
        <c:axId val="46641747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227775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Eligibility</a:t>
            </a:r>
            <a:r>
              <a:rPr lang="en-US" sz="1200" baseline="0"/>
              <a:t> Rates According to Assumptions Percent Eligible Georgia ES, 2019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12482998448722"/>
          <c:y val="0.32069444444444445"/>
          <c:w val="0.78579207010888341"/>
          <c:h val="0.511790244969378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Graphs!$A$1:$A$3</c:f>
              <c:strCache>
                <c:ptCount val="3"/>
                <c:pt idx="0">
                  <c:v>Strict assumption</c:v>
                </c:pt>
                <c:pt idx="1">
                  <c:v>Median assumption</c:v>
                </c:pt>
                <c:pt idx="2">
                  <c:v>Weak assumption</c:v>
                </c:pt>
              </c:strCache>
            </c:strRef>
          </c:cat>
          <c:val>
            <c:numRef>
              <c:f>Graphs!$B$1:$B$3</c:f>
              <c:numCache>
                <c:formatCode>0.00%</c:formatCode>
                <c:ptCount val="3"/>
                <c:pt idx="0">
                  <c:v>0.21765295887662989</c:v>
                </c:pt>
                <c:pt idx="1">
                  <c:v>0.5232363757940488</c:v>
                </c:pt>
                <c:pt idx="2">
                  <c:v>0.77766633233032434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9-4868-8A1A-211667F69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248367"/>
        <c:axId val="379577967"/>
      </c:barChart>
      <c:catAx>
        <c:axId val="382248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577967"/>
        <c:crosses val="autoZero"/>
        <c:auto val="1"/>
        <c:lblAlgn val="ctr"/>
        <c:lblOffset val="100"/>
        <c:noMultiLvlLbl val="0"/>
      </c:catAx>
      <c:valAx>
        <c:axId val="3795779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48367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4</xdr:row>
      <xdr:rowOff>57151</xdr:rowOff>
    </xdr:from>
    <xdr:to>
      <xdr:col>10</xdr:col>
      <xdr:colOff>257174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C8E3DD-E0AE-4EDE-87D3-E81F9CD41B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66675</xdr:colOff>
      <xdr:row>4</xdr:row>
      <xdr:rowOff>85725</xdr:rowOff>
    </xdr:from>
    <xdr:to>
      <xdr:col>17</xdr:col>
      <xdr:colOff>228600</xdr:colOff>
      <xdr:row>14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519D39-1218-447C-BCBC-435B18BE0B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4</xdr:row>
      <xdr:rowOff>95251</xdr:rowOff>
    </xdr:from>
    <xdr:to>
      <xdr:col>4</xdr:col>
      <xdr:colOff>457199</xdr:colOff>
      <xdr:row>14</xdr:row>
      <xdr:rowOff>171451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32BC15-B64E-4CD1-807A-9C06C4C8A0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"/>
  <sheetViews>
    <sheetView workbookViewId="0">
      <selection activeCell="L23" sqref="L23"/>
    </sheetView>
  </sheetViews>
  <sheetFormatPr defaultRowHeight="15"/>
  <cols>
    <col min="1" max="1" width="18.85546875" customWidth="1"/>
    <col min="6" max="6" width="16.85546875" customWidth="1"/>
    <col min="7" max="7" width="15" customWidth="1"/>
    <col min="12" max="12" width="19.5703125" customWidth="1"/>
    <col min="13" max="13" width="15" customWidth="1"/>
  </cols>
  <sheetData>
    <row r="1" spans="1:14">
      <c r="A1" t="s">
        <v>6</v>
      </c>
      <c r="B1" s="14">
        <f>SUM(Overview!J8:J12)/Overview!G40</f>
        <v>0.21765295887662989</v>
      </c>
      <c r="F1" s="12" t="s">
        <v>3</v>
      </c>
      <c r="G1" s="12"/>
      <c r="H1" s="12"/>
      <c r="L1" s="15" t="s">
        <v>9</v>
      </c>
      <c r="M1" s="15" t="s">
        <v>10</v>
      </c>
      <c r="N1" s="15"/>
    </row>
    <row r="2" spans="1:14">
      <c r="A2" t="s">
        <v>7</v>
      </c>
      <c r="B2" s="14">
        <f>(SUM(Overview!J8:J12)+SUM(Overview!J36:J37)+Overview!J14)/Overview!G40</f>
        <v>0.5232363757940488</v>
      </c>
      <c r="F2" s="12" t="s">
        <v>2</v>
      </c>
      <c r="G2" s="12" t="s">
        <v>4</v>
      </c>
      <c r="H2" s="12" t="s">
        <v>5</v>
      </c>
      <c r="L2" s="13">
        <f>Overview!D23+Overview!D28</f>
        <v>0.32664660648612509</v>
      </c>
      <c r="M2" s="13">
        <f>Overview!D26</f>
        <v>0.19424941491140091</v>
      </c>
    </row>
    <row r="3" spans="1:14">
      <c r="A3" t="s">
        <v>8</v>
      </c>
      <c r="B3" s="14">
        <f>(SUM(Overview!J8:J12)+SUM(Overview!J36:J37)+Overview!J14+SUM(Overview!J32:J35)+Overview!J38)/Overview!G40</f>
        <v>0.77766633233032434</v>
      </c>
      <c r="F3" s="13">
        <v>9.8522167487684706E-2</v>
      </c>
      <c r="G3" s="13">
        <v>0.1056910569105691</v>
      </c>
      <c r="H3" s="13">
        <v>0.1299212598425197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9"/>
  <sheetViews>
    <sheetView workbookViewId="0">
      <selection sqref="A1:H18"/>
    </sheetView>
  </sheetViews>
  <sheetFormatPr defaultRowHeight="15"/>
  <cols>
    <col min="1" max="1" width="27.140625" bestFit="1" customWidth="1"/>
    <col min="2" max="2" width="19.85546875" bestFit="1" customWidth="1"/>
    <col min="3" max="3" width="13" customWidth="1"/>
    <col min="4" max="4" width="16.5703125" customWidth="1"/>
    <col min="5" max="5" width="15.140625" customWidth="1"/>
    <col min="6" max="6" width="11" style="79" customWidth="1"/>
  </cols>
  <sheetData>
    <row r="1" spans="1:8" ht="27" thickBot="1">
      <c r="A1" s="6"/>
      <c r="B1" s="6"/>
      <c r="C1" s="4" t="str">
        <f>RIGHT(SUBSTITUTE(universe_median!C1,"_"," "),LEN(SUBSTITUTE(universe_median!C1,"_"," "))-1)</f>
        <v>Food</v>
      </c>
      <c r="D1" s="4" t="str">
        <f>RIGHT(SUBSTITUTE(universe_median!D1,"_"," "),LEN(SUBSTITUTE(universe_median!D1,"_"," "))-1)</f>
        <v>Other Manufacturing</v>
      </c>
      <c r="E1" s="4" t="str">
        <f>RIGHT(SUBSTITUTE(universe_median!E1,"_"," "),LEN(SUBSTITUTE(universe_median!E1,"_"," "))-1)</f>
        <v>Retail</v>
      </c>
      <c r="F1" s="4" t="str">
        <f>RIGHT(SUBSTITUTE(universe_median!F1,"_"," "),LEN(SUBSTITUTE(universe_median!F1,"_"," "))-1)</f>
        <v>Hotels and Restaurants</v>
      </c>
      <c r="G1" s="4" t="str">
        <f>RIGHT(SUBSTITUTE(universe_median!G1,"_"," "),LEN(SUBSTITUTE(universe_median!G1,"_"," "))-1)</f>
        <v>Other Services</v>
      </c>
      <c r="H1" s="4" t="str">
        <f>RIGHT(SUBSTITUTE(universe_median!H1,"_"," "),LEN(SUBSTITUTE(universe_median!H1,"_"," "))-1)</f>
        <v>Grand Total</v>
      </c>
    </row>
    <row r="2" spans="1:8">
      <c r="A2" s="8" t="str">
        <f>universe_median!A2</f>
        <v>Tbilisi</v>
      </c>
      <c r="B2" s="5" t="str">
        <f>LEFT(universe_median!B2,FIND(")",universe_median!B2))</f>
        <v>Small (5-19)</v>
      </c>
      <c r="C2" s="10">
        <f>universe_median!C2</f>
        <v>78.287086486816406</v>
      </c>
      <c r="D2" s="10">
        <f>universe_median!D2</f>
        <v>231.46273803710938</v>
      </c>
      <c r="E2" s="10">
        <f>universe_median!E2</f>
        <v>422.10842895507813</v>
      </c>
      <c r="F2" s="10">
        <f>universe_median!F2</f>
        <v>68.1923828125</v>
      </c>
      <c r="G2" s="10">
        <f>universe_median!G2</f>
        <v>1365.7664794921875</v>
      </c>
      <c r="H2" s="80">
        <f>SUM(C2:G4)</f>
        <v>3286.3167634010315</v>
      </c>
    </row>
    <row r="3" spans="1:8">
      <c r="A3" s="8"/>
      <c r="B3" s="5" t="str">
        <f>LEFT(universe_median!B3,FIND(")",universe_median!B3))</f>
        <v>Medium (20-99)</v>
      </c>
      <c r="C3" s="10">
        <f>universe_median!C3</f>
        <v>54.380428314208984</v>
      </c>
      <c r="D3" s="10">
        <f>universe_median!D3</f>
        <v>109.69990539550781</v>
      </c>
      <c r="E3" s="10">
        <f>universe_median!E3</f>
        <v>128.98477172851563</v>
      </c>
      <c r="F3" s="10">
        <f>universe_median!F3</f>
        <v>30.432098388671875</v>
      </c>
      <c r="G3" s="10">
        <f>universe_median!G3</f>
        <v>575.743896484375</v>
      </c>
      <c r="H3" s="79"/>
    </row>
    <row r="4" spans="1:8">
      <c r="A4" s="8"/>
      <c r="B4" s="5" t="str">
        <f>LEFT(universe_median!B4,FIND(")",universe_median!B4))</f>
        <v>Large (100 or more)</v>
      </c>
      <c r="C4" s="10">
        <f>universe_median!C4</f>
        <v>23.512752532958984</v>
      </c>
      <c r="D4" s="10">
        <f>universe_median!D4</f>
        <v>22.2784423828125</v>
      </c>
      <c r="E4" s="10">
        <f>universe_median!E4</f>
        <v>56.869644165039063</v>
      </c>
      <c r="F4" s="10">
        <f>universe_median!F4</f>
        <v>7.4781785011291504</v>
      </c>
      <c r="G4" s="10">
        <f>universe_median!G4</f>
        <v>111.11952972412109</v>
      </c>
      <c r="H4" s="79"/>
    </row>
    <row r="5" spans="1:8">
      <c r="A5" s="8" t="str">
        <f>universe_median!A5</f>
        <v>East</v>
      </c>
      <c r="B5" s="5" t="str">
        <f>LEFT(universe_median!B5,FIND(")",universe_median!B5))</f>
        <v>Small (5-19)</v>
      </c>
      <c r="C5" s="10">
        <f>universe_median!C5</f>
        <v>55.104915618896484</v>
      </c>
      <c r="D5" s="10">
        <f>universe_median!D5</f>
        <v>46.990947723388672</v>
      </c>
      <c r="E5" s="10">
        <f>universe_median!E5</f>
        <v>122.91446685791016</v>
      </c>
      <c r="F5" s="10">
        <f>universe_median!F5</f>
        <v>10.037616729736328</v>
      </c>
      <c r="G5" s="10">
        <f>universe_median!G5</f>
        <v>177.80520629882813</v>
      </c>
      <c r="H5" s="80">
        <f>SUM(C5:G8)</f>
        <v>558.28606986999512</v>
      </c>
    </row>
    <row r="6" spans="1:8">
      <c r="A6" s="8"/>
      <c r="B6" s="5" t="str">
        <f>LEFT(universe_median!B6,FIND(")",universe_median!B6))</f>
        <v>Medium (20-99)</v>
      </c>
      <c r="C6" s="10">
        <f>universe_median!C6</f>
        <v>23.460361480712891</v>
      </c>
      <c r="D6" s="10">
        <f>universe_median!D6</f>
        <v>28.480653762817383</v>
      </c>
      <c r="E6" s="10">
        <f>universe_median!E6</f>
        <v>16.812721252441406</v>
      </c>
      <c r="F6" s="10">
        <f>universe_median!F6</f>
        <v>0</v>
      </c>
      <c r="G6" s="10">
        <f>universe_median!G6</f>
        <v>0</v>
      </c>
      <c r="H6" s="79"/>
    </row>
    <row r="7" spans="1:8">
      <c r="A7" s="8"/>
      <c r="B7" s="5" t="str">
        <f>LEFT(universe_median!B7,FIND(")",universe_median!B7))</f>
        <v>Large (100 or more)</v>
      </c>
      <c r="C7" s="10">
        <f>universe_median!C7</f>
        <v>10.190641403198242</v>
      </c>
      <c r="D7" s="10">
        <f>universe_median!D7</f>
        <v>8.5349321365356445</v>
      </c>
      <c r="E7" s="10">
        <f>universe_median!E7</f>
        <v>4.6948232650756836</v>
      </c>
      <c r="F7" s="10">
        <f>universe_median!F7</f>
        <v>0</v>
      </c>
      <c r="G7" s="10">
        <f>universe_median!G7</f>
        <v>0</v>
      </c>
      <c r="H7" s="79"/>
    </row>
    <row r="8" spans="1:8">
      <c r="A8" s="8"/>
      <c r="B8" s="5" t="str">
        <f>LEFT(universe_median!B8,FIND(")",universe_median!B8))</f>
        <v>Medium and Large (20+)</v>
      </c>
      <c r="C8" s="10">
        <f>universe_median!C8</f>
        <v>0</v>
      </c>
      <c r="D8" s="10">
        <f>universe_median!D8</f>
        <v>0</v>
      </c>
      <c r="E8" s="10">
        <f>universe_median!E8</f>
        <v>0</v>
      </c>
      <c r="F8" s="10">
        <f>universe_median!F8</f>
        <v>6.6198673248291016</v>
      </c>
      <c r="G8" s="10">
        <f>universe_median!G8</f>
        <v>46.638916015625</v>
      </c>
      <c r="H8" s="79"/>
    </row>
    <row r="9" spans="1:8">
      <c r="A9" s="8" t="str">
        <f>universe_median!A9</f>
        <v>Adjara</v>
      </c>
      <c r="B9" s="5" t="str">
        <f>LEFT(universe_median!B9,FIND(")",universe_median!B9))</f>
        <v>Small (5-19)</v>
      </c>
      <c r="C9" s="10">
        <f>universe_median!C9</f>
        <v>23.609710693359375</v>
      </c>
      <c r="D9" s="10">
        <f>universe_median!D9</f>
        <v>39.193885803222656</v>
      </c>
      <c r="E9" s="10">
        <f>universe_median!E9</f>
        <v>101.51850128173828</v>
      </c>
      <c r="F9" s="10">
        <f>universe_median!F9</f>
        <v>33.840930938720703</v>
      </c>
      <c r="G9" s="10">
        <f>universe_median!G9</f>
        <v>253.93556213378906</v>
      </c>
      <c r="H9" s="80">
        <f>SUM(C9:G11)</f>
        <v>627.27054417133331</v>
      </c>
    </row>
    <row r="10" spans="1:8">
      <c r="A10" s="8"/>
      <c r="B10" s="5" t="str">
        <f>LEFT(universe_median!B10,FIND(")",universe_median!B10))</f>
        <v>Medium (20-99)</v>
      </c>
      <c r="C10" s="10">
        <f>universe_median!C10</f>
        <v>9.3375492095947266</v>
      </c>
      <c r="D10" s="10">
        <f>universe_median!D10</f>
        <v>12.880733489990234</v>
      </c>
      <c r="E10" s="10">
        <f>universe_median!E10</f>
        <v>15.351535797119141</v>
      </c>
      <c r="F10" s="10">
        <f>universe_median!F10</f>
        <v>9.1475791931152344</v>
      </c>
      <c r="G10" s="10">
        <f>universe_median!G10</f>
        <v>98.282272338867188</v>
      </c>
      <c r="H10" s="79"/>
    </row>
    <row r="11" spans="1:8">
      <c r="A11" s="8"/>
      <c r="B11" s="5" t="str">
        <f>LEFT(universe_median!B11,FIND(")",universe_median!B11))</f>
        <v>Large (100 or more)</v>
      </c>
      <c r="C11" s="10">
        <f>universe_median!C11</f>
        <v>1</v>
      </c>
      <c r="D11" s="10">
        <f>universe_median!D11</f>
        <v>5.2317757606506348</v>
      </c>
      <c r="E11" s="10">
        <f>universe_median!E11</f>
        <v>1.3190151453018188</v>
      </c>
      <c r="F11" s="10">
        <f>universe_median!F11</f>
        <v>7.0245761871337891</v>
      </c>
      <c r="G11" s="10">
        <f>universe_median!G11</f>
        <v>15.596916198730469</v>
      </c>
      <c r="H11" s="79"/>
    </row>
    <row r="12" spans="1:8">
      <c r="A12" s="8" t="str">
        <f>universe_median!A12</f>
        <v xml:space="preserve">Guria, Samegrelo, Zemo Svaneti </v>
      </c>
      <c r="B12" s="5" t="str">
        <f>LEFT(universe_median!B12,FIND(")",universe_median!B12))</f>
        <v>Small (5-19)</v>
      </c>
      <c r="C12" s="10">
        <f>universe_median!C12</f>
        <v>37.931377410888672</v>
      </c>
      <c r="D12" s="10">
        <f>universe_median!D12</f>
        <v>16.439659118652344</v>
      </c>
      <c r="E12" s="10">
        <f>universe_median!E12</f>
        <v>51.976829528808594</v>
      </c>
      <c r="F12" s="10">
        <f>universe_median!F12</f>
        <v>8.6773958206176758</v>
      </c>
      <c r="G12" s="10">
        <f>universe_median!G12</f>
        <v>131.236083984375</v>
      </c>
      <c r="H12" s="80">
        <f>SUM(C12:G14)</f>
        <v>328.75386238098145</v>
      </c>
    </row>
    <row r="13" spans="1:8">
      <c r="A13" s="8"/>
      <c r="B13" s="5" t="str">
        <f>LEFT(universe_median!B13,FIND(")",universe_median!B13))</f>
        <v>Medium (20-99)</v>
      </c>
      <c r="C13" s="10">
        <f>universe_median!C13</f>
        <v>14.196836471557617</v>
      </c>
      <c r="D13" s="10">
        <f>universe_median!D13</f>
        <v>6.9359655380249023</v>
      </c>
      <c r="E13" s="10">
        <f>universe_median!E13</f>
        <v>6.3587961196899414</v>
      </c>
      <c r="F13" s="10">
        <f>universe_median!F13</f>
        <v>3.6943140029907227</v>
      </c>
      <c r="G13" s="10">
        <f>universe_median!G13</f>
        <v>35.860157012939453</v>
      </c>
      <c r="H13" s="79"/>
    </row>
    <row r="14" spans="1:8">
      <c r="A14" s="8"/>
      <c r="B14" s="5" t="str">
        <f>LEFT(universe_median!B14,FIND(")",universe_median!B14))</f>
        <v>Large (100 or more)</v>
      </c>
      <c r="C14" s="10">
        <f>universe_median!C14</f>
        <v>2.6429052352905273</v>
      </c>
      <c r="D14" s="10">
        <f>universe_median!D14</f>
        <v>2.112889289855957</v>
      </c>
      <c r="E14" s="10">
        <f>universe_median!E14</f>
        <v>0</v>
      </c>
      <c r="F14" s="10">
        <f>universe_median!F14</f>
        <v>1</v>
      </c>
      <c r="G14" s="10">
        <f>universe_median!G14</f>
        <v>9.6906528472900391</v>
      </c>
      <c r="H14" s="79"/>
    </row>
    <row r="15" spans="1:8">
      <c r="A15" s="8" t="str">
        <f>universe_median!A15</f>
        <v>Center</v>
      </c>
      <c r="B15" s="5" t="str">
        <f>LEFT(universe_median!B15,FIND(")",universe_median!B15))</f>
        <v>Small (5-19)</v>
      </c>
      <c r="C15" s="10">
        <f>universe_median!C15</f>
        <v>70.353927612304688</v>
      </c>
      <c r="D15" s="10">
        <f>universe_median!D15</f>
        <v>78.992904663085938</v>
      </c>
      <c r="E15" s="10">
        <f>universe_median!E15</f>
        <v>182.01150512695313</v>
      </c>
      <c r="F15" s="10">
        <f>universe_median!F15</f>
        <v>42.473548889160156</v>
      </c>
      <c r="G15" s="10">
        <f>universe_median!G15</f>
        <v>336.15628051757813</v>
      </c>
      <c r="H15" s="80">
        <f>SUM(C15:G17)</f>
        <v>957.92275619506836</v>
      </c>
    </row>
    <row r="16" spans="1:8">
      <c r="A16" s="8"/>
      <c r="B16" s="5" t="str">
        <f>LEFT(universe_median!B16,FIND(")",universe_median!B16))</f>
        <v>Medium (20-99)</v>
      </c>
      <c r="C16" s="10">
        <f>universe_median!C16</f>
        <v>31.283697128295898</v>
      </c>
      <c r="D16" s="10">
        <f>universe_median!D16</f>
        <v>40.740726470947266</v>
      </c>
      <c r="E16" s="10">
        <f>universe_median!E16</f>
        <v>30.766864776611328</v>
      </c>
      <c r="F16" s="10">
        <f>universe_median!F16</f>
        <v>14.549286842346191</v>
      </c>
      <c r="G16" s="10">
        <f>universe_median!G16</f>
        <v>91.114692687988281</v>
      </c>
      <c r="H16" s="79"/>
    </row>
    <row r="17" spans="1:8">
      <c r="A17" s="8"/>
      <c r="B17" s="5" t="str">
        <f>LEFT(universe_median!B17,FIND(")",universe_median!B17))</f>
        <v>Large (100 or more)</v>
      </c>
      <c r="C17" s="10">
        <f>universe_median!C17</f>
        <v>12.638932228088379</v>
      </c>
      <c r="D17" s="10">
        <f>universe_median!D17</f>
        <v>10.302408218383789</v>
      </c>
      <c r="E17" s="10">
        <f>universe_median!E17</f>
        <v>2.3976030349731445</v>
      </c>
      <c r="F17" s="10">
        <f>universe_median!F17</f>
        <v>5.4170360565185547</v>
      </c>
      <c r="G17" s="10">
        <f>universe_median!G17</f>
        <v>8.7233419418334961</v>
      </c>
      <c r="H17" s="79"/>
    </row>
    <row r="18" spans="1:8" ht="15.75" thickBot="1">
      <c r="A18" s="9"/>
      <c r="B18" s="9"/>
      <c r="C18" s="11">
        <f>SUM(C2:C17)</f>
        <v>447.93112182617188</v>
      </c>
      <c r="D18" s="11">
        <f t="shared" ref="D18:H18" si="0">SUM(D2:D17)</f>
        <v>660.27856779098511</v>
      </c>
      <c r="E18" s="11">
        <f t="shared" si="0"/>
        <v>1144.0855070352554</v>
      </c>
      <c r="F18" s="11">
        <f t="shared" si="0"/>
        <v>248.58481168746948</v>
      </c>
      <c r="G18" s="11">
        <f t="shared" si="0"/>
        <v>3257.6699876785278</v>
      </c>
      <c r="H18" s="11">
        <f t="shared" si="0"/>
        <v>5758.5499960184097</v>
      </c>
    </row>
    <row r="19" spans="1:8" ht="15.75" thickTop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9"/>
  <sheetViews>
    <sheetView workbookViewId="0">
      <selection activeCell="J26" sqref="J26"/>
    </sheetView>
  </sheetViews>
  <sheetFormatPr defaultRowHeight="15"/>
  <cols>
    <col min="1" max="1" width="27.140625" bestFit="1" customWidth="1"/>
    <col min="2" max="2" width="19.85546875" bestFit="1" customWidth="1"/>
    <col min="3" max="3" width="13.28515625" customWidth="1"/>
    <col min="4" max="4" width="13" customWidth="1"/>
    <col min="5" max="5" width="14" customWidth="1"/>
    <col min="6" max="6" width="11" style="79" customWidth="1"/>
  </cols>
  <sheetData>
    <row r="1" spans="1:8" ht="30" customHeight="1" thickBot="1">
      <c r="A1" s="6"/>
      <c r="B1" s="6"/>
      <c r="C1" s="4" t="str">
        <f>RIGHT(SUBSTITUTE(universe_weak!C1,"_"," "),LEN(SUBSTITUTE(universe_weak!C1,"_"," "))-1)</f>
        <v>Food</v>
      </c>
      <c r="D1" s="4" t="str">
        <f>RIGHT(SUBSTITUTE(universe_weak!D1,"_"," "),LEN(SUBSTITUTE(universe_weak!D1,"_"," "))-1)</f>
        <v>Other Manufacturing</v>
      </c>
      <c r="E1" s="4" t="str">
        <f>RIGHT(SUBSTITUTE(universe_weak!E1,"_"," "),LEN(SUBSTITUTE(universe_weak!E1,"_"," "))-1)</f>
        <v>Retail</v>
      </c>
      <c r="F1" s="4" t="str">
        <f>RIGHT(SUBSTITUTE(universe_weak!F1,"_"," "),LEN(SUBSTITUTE(universe_weak!F1,"_"," "))-1)</f>
        <v>Hotels and Restaurants</v>
      </c>
      <c r="G1" s="4" t="str">
        <f>RIGHT(SUBSTITUTE(universe_weak!G1,"_"," "),LEN(SUBSTITUTE(universe_weak!G1,"_"," "))-1)</f>
        <v>Other Services</v>
      </c>
      <c r="H1" s="4" t="str">
        <f>RIGHT(SUBSTITUTE(universe_weak!H1,"_"," "),LEN(SUBSTITUTE(universe_weak!H1,"_"," "))-1)</f>
        <v>Grand Total</v>
      </c>
    </row>
    <row r="2" spans="1:8">
      <c r="A2" s="8" t="str">
        <f>universe_weak!A2</f>
        <v>Tbilisi</v>
      </c>
      <c r="B2" s="5" t="str">
        <f>LEFT(universe_weak!B2,FIND(")",universe_weak!B2))</f>
        <v>Small (5-19)</v>
      </c>
      <c r="C2" s="10">
        <f>universe_weak!C2</f>
        <v>136.29824829101563</v>
      </c>
      <c r="D2" s="10">
        <f>universe_weak!D2</f>
        <v>384.600830078125</v>
      </c>
      <c r="E2" s="10">
        <f>universe_weak!E2</f>
        <v>708.82135009765625</v>
      </c>
      <c r="F2" s="10">
        <f>universe_weak!F2</f>
        <v>105.74851989746094</v>
      </c>
      <c r="G2" s="10">
        <f>universe_weak!G2</f>
        <v>2482.373779296875</v>
      </c>
      <c r="H2" s="80">
        <f>SUM(C2:G4)</f>
        <v>5496.1427135467529</v>
      </c>
    </row>
    <row r="3" spans="1:8">
      <c r="A3" s="8"/>
      <c r="B3" s="5" t="str">
        <f>LEFT(universe_weak!B3,FIND(")",universe_weak!B3))</f>
        <v>Medium (20-99)</v>
      </c>
      <c r="C3" s="10">
        <f>universe_weak!C3</f>
        <v>81.224273681640625</v>
      </c>
      <c r="D3" s="10">
        <f>universe_weak!D3</f>
        <v>156.3790283203125</v>
      </c>
      <c r="E3" s="10">
        <f>universe_weak!E3</f>
        <v>185.63676452636719</v>
      </c>
      <c r="F3" s="10">
        <f>universe_weak!F3</f>
        <v>40.486801147460938</v>
      </c>
      <c r="G3" s="10">
        <f>universe_weak!G3</f>
        <v>897.76611328125</v>
      </c>
      <c r="H3" s="79"/>
    </row>
    <row r="4" spans="1:8">
      <c r="A4" s="8"/>
      <c r="B4" s="5" t="str">
        <f>LEFT(universe_weak!B4,FIND(")",universe_weak!B4))</f>
        <v>Large (100 or more)</v>
      </c>
      <c r="C4" s="10">
        <f>universe_weak!C4</f>
        <v>33.509635925292969</v>
      </c>
      <c r="D4" s="10">
        <f>universe_weak!D4</f>
        <v>30.302619934082031</v>
      </c>
      <c r="E4" s="10">
        <f>universe_weak!E4</f>
        <v>78.173492431640625</v>
      </c>
      <c r="F4" s="10">
        <f>universe_weak!F4</f>
        <v>9.4929332733154297</v>
      </c>
      <c r="G4" s="10">
        <f>universe_weak!G4</f>
        <v>165.32832336425781</v>
      </c>
      <c r="H4" s="79"/>
    </row>
    <row r="5" spans="1:8">
      <c r="A5" s="8" t="str">
        <f>universe_weak!A5</f>
        <v>East</v>
      </c>
      <c r="B5" s="5" t="str">
        <f>LEFT(universe_weak!B5,FIND(")",universe_weak!B5))</f>
        <v>Small (5-19)</v>
      </c>
      <c r="C5" s="10">
        <f>universe_weak!C5</f>
        <v>88.511238098144531</v>
      </c>
      <c r="D5" s="10">
        <f>universe_weak!D5</f>
        <v>72.036285400390625</v>
      </c>
      <c r="E5" s="10">
        <f>universe_weak!E5</f>
        <v>190.42489624023438</v>
      </c>
      <c r="F5" s="10">
        <f>universe_weak!F5</f>
        <v>14.360743522644043</v>
      </c>
      <c r="G5" s="10">
        <f>universe_weak!G5</f>
        <v>298.15573120117188</v>
      </c>
      <c r="H5" s="80">
        <f>SUM(C5:G8)</f>
        <v>869.20586109161377</v>
      </c>
    </row>
    <row r="6" spans="1:8">
      <c r="A6" s="8"/>
      <c r="B6" s="5" t="str">
        <f>LEFT(universe_weak!B6,FIND(")",universe_weak!B6))</f>
        <v>Medium (20-99)</v>
      </c>
      <c r="C6" s="10">
        <f>universe_weak!C6</f>
        <v>32.328525543212891</v>
      </c>
      <c r="D6" s="10">
        <f>universe_weak!D6</f>
        <v>37.456764221191406</v>
      </c>
      <c r="E6" s="10">
        <f>universe_weak!E6</f>
        <v>22.346107482910156</v>
      </c>
      <c r="F6" s="10">
        <f>universe_weak!F6</f>
        <v>0</v>
      </c>
      <c r="G6" s="10">
        <f>universe_weak!G6</f>
        <v>0</v>
      </c>
      <c r="H6" s="79"/>
    </row>
    <row r="7" spans="1:8">
      <c r="A7" s="8"/>
      <c r="B7" s="5" t="str">
        <f>LEFT(universe_weak!B7,FIND(")",universe_weak!B7))</f>
        <v>Large (100 or more)</v>
      </c>
      <c r="C7" s="10">
        <f>universe_weak!C7</f>
        <v>13.399103164672852</v>
      </c>
      <c r="D7" s="10">
        <f>universe_weak!D7</f>
        <v>10.710343360900879</v>
      </c>
      <c r="E7" s="10">
        <f>universe_weak!E7</f>
        <v>5.9539642333984375</v>
      </c>
      <c r="F7" s="10">
        <f>universe_weak!F7</f>
        <v>0</v>
      </c>
      <c r="G7" s="10">
        <f>universe_weak!G7</f>
        <v>0</v>
      </c>
      <c r="H7" s="79"/>
    </row>
    <row r="8" spans="1:8">
      <c r="A8" s="8"/>
      <c r="B8" s="5" t="str">
        <f>LEFT(universe_weak!B8,FIND(")",universe_weak!B8))</f>
        <v>Medium and Large (20+)</v>
      </c>
      <c r="C8" s="10">
        <f>universe_weak!C8</f>
        <v>0</v>
      </c>
      <c r="D8" s="10">
        <f>universe_weak!D8</f>
        <v>0</v>
      </c>
      <c r="E8" s="10">
        <f>universe_weak!E8</f>
        <v>0</v>
      </c>
      <c r="F8" s="10">
        <f>universe_weak!F8</f>
        <v>9.0220518112182617</v>
      </c>
      <c r="G8" s="10">
        <f>universe_weak!G8</f>
        <v>74.500106811523438</v>
      </c>
      <c r="H8" s="79"/>
    </row>
    <row r="9" spans="1:8">
      <c r="A9" s="8" t="str">
        <f>universe_weak!A9</f>
        <v>Adjara</v>
      </c>
      <c r="B9" s="5" t="str">
        <f>LEFT(universe_weak!B9,FIND(")",universe_weak!B9))</f>
        <v>Small (5-19)</v>
      </c>
      <c r="C9" s="10">
        <f>universe_weak!C9</f>
        <v>40.678977966308594</v>
      </c>
      <c r="D9" s="10">
        <f>universe_weak!D9</f>
        <v>64.450569152832031</v>
      </c>
      <c r="E9" s="10">
        <f>universe_weak!E9</f>
        <v>168.7086181640625</v>
      </c>
      <c r="F9" s="10">
        <f>universe_weak!F9</f>
        <v>51.934974670410156</v>
      </c>
      <c r="G9" s="10">
        <f>universe_weak!G9</f>
        <v>456.7657470703125</v>
      </c>
      <c r="H9" s="80">
        <f>SUM(C9:G11)</f>
        <v>1042.2768182754517</v>
      </c>
    </row>
    <row r="10" spans="1:8">
      <c r="A10" s="8"/>
      <c r="B10" s="5" t="str">
        <f>LEFT(universe_weak!B10,FIND(")",universe_weak!B10))</f>
        <v>Medium (20-99)</v>
      </c>
      <c r="C10" s="10">
        <f>universe_weak!C10</f>
        <v>13.802425384521484</v>
      </c>
      <c r="D10" s="10">
        <f>universe_weak!D10</f>
        <v>18.17155647277832</v>
      </c>
      <c r="E10" s="10">
        <f>universe_weak!E10</f>
        <v>21.887039184570313</v>
      </c>
      <c r="F10" s="10">
        <f>universe_weak!F10</f>
        <v>12.04389476776123</v>
      </c>
      <c r="G10" s="10">
        <f>universe_weak!G10</f>
        <v>151.66603088378906</v>
      </c>
      <c r="H10" s="79"/>
    </row>
    <row r="11" spans="1:8">
      <c r="A11" s="8"/>
      <c r="B11" s="5" t="str">
        <f>LEFT(universe_weak!B11,FIND(")",universe_weak!B11))</f>
        <v>Large (100 or more)</v>
      </c>
      <c r="C11" s="10">
        <f>universe_weak!C11</f>
        <v>1.5399503707885742</v>
      </c>
      <c r="D11" s="10">
        <f>universe_weak!D11</f>
        <v>7.0424489974975586</v>
      </c>
      <c r="E11" s="10">
        <f>universe_weak!E11</f>
        <v>1.7943534851074219</v>
      </c>
      <c r="F11" s="10">
        <f>universe_weak!F11</f>
        <v>8.8247814178466797</v>
      </c>
      <c r="G11" s="10">
        <f>universe_weak!G11</f>
        <v>22.965450286865234</v>
      </c>
      <c r="H11" s="79"/>
    </row>
    <row r="12" spans="1:8">
      <c r="A12" s="8" t="str">
        <f>universe_weak!A12</f>
        <v xml:space="preserve">Guria, Samegrelo, Zemo Svaneti </v>
      </c>
      <c r="B12" s="5" t="str">
        <f>LEFT(universe_weak!B12,FIND(")",universe_weak!B12))</f>
        <v>Small (5-19)</v>
      </c>
      <c r="C12" s="10">
        <f>universe_weak!C12</f>
        <v>64.507209777832031</v>
      </c>
      <c r="D12" s="10">
        <f>universe_weak!D12</f>
        <v>26.682807922363281</v>
      </c>
      <c r="E12" s="10">
        <f>universe_weak!E12</f>
        <v>85.257400512695313</v>
      </c>
      <c r="F12" s="10">
        <f>universe_weak!F12</f>
        <v>13.144296646118164</v>
      </c>
      <c r="G12" s="10">
        <f>universe_weak!G12</f>
        <v>232.99871826171875</v>
      </c>
      <c r="H12" s="80">
        <f>SUM(C12:G14)</f>
        <v>542.90152668952942</v>
      </c>
    </row>
    <row r="13" spans="1:8">
      <c r="A13" s="8"/>
      <c r="B13" s="5" t="str">
        <f>LEFT(universe_weak!B13,FIND(")",universe_weak!B13))</f>
        <v>Medium (20-99)</v>
      </c>
      <c r="C13" s="10">
        <f>universe_weak!C13</f>
        <v>20.713066101074219</v>
      </c>
      <c r="D13" s="10">
        <f>universe_weak!D13</f>
        <v>9.6580352783203125</v>
      </c>
      <c r="E13" s="10">
        <f>universe_weak!E13</f>
        <v>8.9482965469360352</v>
      </c>
      <c r="F13" s="10">
        <f>universe_weak!F13</f>
        <v>4.8009243011474609</v>
      </c>
      <c r="G13" s="10">
        <f>universe_weak!G13</f>
        <v>54.620494842529297</v>
      </c>
      <c r="H13" s="79"/>
    </row>
    <row r="14" spans="1:8">
      <c r="A14" s="8"/>
      <c r="B14" s="5" t="str">
        <f>LEFT(universe_weak!B14,FIND(")",universe_weak!B14))</f>
        <v>Large (100 or more)</v>
      </c>
      <c r="C14" s="10">
        <f>universe_weak!C14</f>
        <v>3.6792340278625488</v>
      </c>
      <c r="D14" s="10">
        <f>universe_weak!D14</f>
        <v>2.8072535991668701</v>
      </c>
      <c r="E14" s="10">
        <f>universe_weak!E14</f>
        <v>0</v>
      </c>
      <c r="F14" s="10">
        <f>universe_weak!F14</f>
        <v>1</v>
      </c>
      <c r="G14" s="10">
        <f>universe_weak!G14</f>
        <v>14.083788871765137</v>
      </c>
      <c r="H14" s="79"/>
    </row>
    <row r="15" spans="1:8">
      <c r="A15" s="8" t="str">
        <f>universe_weak!A15</f>
        <v>Center</v>
      </c>
      <c r="B15" s="5" t="str">
        <f>LEFT(universe_weak!B15,FIND(")",universe_weak!B15))</f>
        <v>Small (5-19)</v>
      </c>
      <c r="C15" s="10">
        <f>universe_weak!C15</f>
        <v>111.79853820800781</v>
      </c>
      <c r="D15" s="10">
        <f>universe_weak!D15</f>
        <v>119.80223846435547</v>
      </c>
      <c r="E15" s="10">
        <f>universe_weak!E15</f>
        <v>278.97116088867188</v>
      </c>
      <c r="F15" s="10">
        <f>universe_weak!F15</f>
        <v>60.118015289306641</v>
      </c>
      <c r="G15" s="10">
        <f>universe_weak!G15</f>
        <v>557.67303466796875</v>
      </c>
      <c r="H15" s="80">
        <f>SUM(C15:G17)</f>
        <v>1461.8891744613647</v>
      </c>
    </row>
    <row r="16" spans="1:8">
      <c r="A16" s="8"/>
      <c r="B16" s="5" t="str">
        <f>LEFT(universe_weak!B16,FIND(")",universe_weak!B16))</f>
        <v>Medium (20-99)</v>
      </c>
      <c r="C16" s="10">
        <f>universe_weak!C16</f>
        <v>42.649017333984375</v>
      </c>
      <c r="D16" s="10">
        <f>universe_weak!D16</f>
        <v>52.712120056152344</v>
      </c>
      <c r="E16" s="10">
        <f>universe_weak!E16</f>
        <v>40.456363677978516</v>
      </c>
      <c r="F16" s="10">
        <f>universe_weak!F16</f>
        <v>17.667331695556641</v>
      </c>
      <c r="G16" s="10">
        <f>universe_weak!G16</f>
        <v>129.67910766601563</v>
      </c>
      <c r="H16" s="79"/>
    </row>
    <row r="17" spans="1:8">
      <c r="A17" s="8"/>
      <c r="B17" s="5" t="str">
        <f>LEFT(universe_weak!B17,FIND(")",universe_weak!B17))</f>
        <v>Large (100 or more)</v>
      </c>
      <c r="C17" s="10">
        <f>universe_weak!C17</f>
        <v>16.440855026245117</v>
      </c>
      <c r="D17" s="10">
        <f>universe_weak!D17</f>
        <v>12.79033088684082</v>
      </c>
      <c r="E17" s="10">
        <f>universe_weak!E17</f>
        <v>3.0081806182861328</v>
      </c>
      <c r="F17" s="10">
        <f>universe_weak!F17</f>
        <v>6.2764492034912109</v>
      </c>
      <c r="G17" s="10">
        <f>universe_weak!G17</f>
        <v>11.846430778503418</v>
      </c>
      <c r="H17" s="79"/>
    </row>
    <row r="18" spans="1:8" ht="15.75" thickBot="1">
      <c r="A18" s="9"/>
      <c r="B18" s="9"/>
      <c r="C18" s="11">
        <f>SUM(C2:C17)</f>
        <v>701.08029890060425</v>
      </c>
      <c r="D18" s="11">
        <f t="shared" ref="D18:H18" si="0">SUM(D2:D17)</f>
        <v>1005.6032321453094</v>
      </c>
      <c r="E18" s="11">
        <f t="shared" si="0"/>
        <v>1800.3879880905151</v>
      </c>
      <c r="F18" s="11">
        <f t="shared" si="0"/>
        <v>354.92171764373779</v>
      </c>
      <c r="G18" s="11">
        <f t="shared" si="0"/>
        <v>5550.4228572845459</v>
      </c>
      <c r="H18" s="11">
        <f t="shared" si="0"/>
        <v>9412.4160940647125</v>
      </c>
    </row>
    <row r="19" spans="1:8" ht="15.75" thickTop="1"/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7"/>
  <sheetViews>
    <sheetView workbookViewId="0">
      <selection activeCell="F1" sqref="F1"/>
    </sheetView>
  </sheetViews>
  <sheetFormatPr defaultRowHeight="15"/>
  <cols>
    <col min="2" max="2" width="22.5703125" bestFit="1" customWidth="1"/>
  </cols>
  <sheetData>
    <row r="1" spans="1:8">
      <c r="A1" t="s">
        <v>71</v>
      </c>
      <c r="B1" t="s">
        <v>72</v>
      </c>
      <c r="C1" t="s">
        <v>85</v>
      </c>
      <c r="D1" t="s">
        <v>86</v>
      </c>
      <c r="E1" t="s">
        <v>76</v>
      </c>
      <c r="F1" t="s">
        <v>87</v>
      </c>
      <c r="G1" t="s">
        <v>77</v>
      </c>
      <c r="H1" s="81" t="s">
        <v>1</v>
      </c>
    </row>
    <row r="2" spans="1:8">
      <c r="A2" t="s">
        <v>79</v>
      </c>
      <c r="B2" t="s">
        <v>73</v>
      </c>
      <c r="C2" s="10">
        <v>3</v>
      </c>
      <c r="D2" s="10">
        <v>12</v>
      </c>
      <c r="E2" s="10">
        <v>17</v>
      </c>
      <c r="F2" s="10">
        <v>17</v>
      </c>
      <c r="G2" s="10">
        <v>36</v>
      </c>
    </row>
    <row r="3" spans="1:8">
      <c r="A3" t="s">
        <v>79</v>
      </c>
      <c r="B3" t="s">
        <v>74</v>
      </c>
      <c r="C3" s="10">
        <v>16</v>
      </c>
      <c r="D3" s="10">
        <v>13</v>
      </c>
      <c r="E3" s="10">
        <v>9</v>
      </c>
      <c r="F3" s="10">
        <v>12</v>
      </c>
      <c r="G3" s="10">
        <v>12</v>
      </c>
    </row>
    <row r="4" spans="1:8">
      <c r="A4" t="s">
        <v>79</v>
      </c>
      <c r="B4" t="s">
        <v>75</v>
      </c>
      <c r="C4" s="10">
        <v>5</v>
      </c>
      <c r="D4" s="10">
        <v>4</v>
      </c>
      <c r="E4" s="10">
        <v>10</v>
      </c>
      <c r="F4" s="10">
        <v>1</v>
      </c>
      <c r="G4" s="10">
        <v>13</v>
      </c>
    </row>
    <row r="5" spans="1:8">
      <c r="A5" t="s">
        <v>80</v>
      </c>
      <c r="B5" t="s">
        <v>73</v>
      </c>
      <c r="C5" s="10">
        <v>26</v>
      </c>
      <c r="D5" s="10">
        <v>14</v>
      </c>
      <c r="E5" s="10">
        <v>18</v>
      </c>
      <c r="F5" s="10">
        <v>5</v>
      </c>
      <c r="G5" s="10">
        <v>7</v>
      </c>
    </row>
    <row r="6" spans="1:8">
      <c r="A6" t="s">
        <v>80</v>
      </c>
      <c r="B6" t="s">
        <v>74</v>
      </c>
      <c r="C6" s="10">
        <v>7</v>
      </c>
      <c r="D6" s="10">
        <v>10</v>
      </c>
      <c r="E6" s="10">
        <v>5</v>
      </c>
      <c r="F6" s="10"/>
      <c r="G6" s="10"/>
    </row>
    <row r="7" spans="1:8">
      <c r="A7" t="s">
        <v>80</v>
      </c>
      <c r="B7" t="s">
        <v>75</v>
      </c>
      <c r="C7" s="10">
        <v>4</v>
      </c>
      <c r="D7" s="10">
        <v>4</v>
      </c>
      <c r="E7" s="10">
        <v>1</v>
      </c>
      <c r="F7" s="10"/>
      <c r="G7" s="10"/>
    </row>
    <row r="8" spans="1:8">
      <c r="A8" t="s">
        <v>80</v>
      </c>
      <c r="B8" t="s">
        <v>84</v>
      </c>
      <c r="C8" s="10"/>
      <c r="D8" s="10"/>
      <c r="E8" s="10"/>
      <c r="F8" s="10">
        <v>4</v>
      </c>
      <c r="G8" s="10">
        <v>4</v>
      </c>
    </row>
    <row r="9" spans="1:8">
      <c r="A9" t="s">
        <v>81</v>
      </c>
      <c r="B9" t="s">
        <v>73</v>
      </c>
      <c r="C9" s="10">
        <v>12</v>
      </c>
      <c r="D9" s="10">
        <v>18</v>
      </c>
      <c r="E9" s="10">
        <v>19</v>
      </c>
      <c r="F9" s="10">
        <v>17</v>
      </c>
      <c r="G9" s="10">
        <v>7</v>
      </c>
    </row>
    <row r="10" spans="1:8">
      <c r="A10" t="s">
        <v>81</v>
      </c>
      <c r="B10" t="s">
        <v>74</v>
      </c>
      <c r="C10" s="10">
        <v>5</v>
      </c>
      <c r="D10" s="10">
        <v>6</v>
      </c>
      <c r="E10" s="10">
        <v>7</v>
      </c>
      <c r="F10" s="10">
        <v>4</v>
      </c>
      <c r="G10" s="10">
        <v>12</v>
      </c>
    </row>
    <row r="11" spans="1:8">
      <c r="A11" t="s">
        <v>81</v>
      </c>
      <c r="B11" t="s">
        <v>75</v>
      </c>
      <c r="C11" s="10">
        <v>1</v>
      </c>
      <c r="D11" s="10">
        <v>4</v>
      </c>
      <c r="E11" s="10">
        <v>1</v>
      </c>
      <c r="F11" s="10">
        <v>1</v>
      </c>
      <c r="G11" s="10">
        <v>3</v>
      </c>
    </row>
    <row r="12" spans="1:8">
      <c r="A12" t="s">
        <v>82</v>
      </c>
      <c r="B12" t="s">
        <v>73</v>
      </c>
      <c r="C12" s="10">
        <v>12</v>
      </c>
      <c r="D12" s="10">
        <v>4</v>
      </c>
      <c r="E12" s="10">
        <v>5</v>
      </c>
      <c r="F12" s="10">
        <v>2</v>
      </c>
      <c r="G12" s="10">
        <v>5</v>
      </c>
    </row>
    <row r="13" spans="1:8">
      <c r="A13" t="s">
        <v>82</v>
      </c>
      <c r="B13" t="s">
        <v>74</v>
      </c>
      <c r="C13" s="10">
        <v>7</v>
      </c>
      <c r="D13" s="10">
        <v>2</v>
      </c>
      <c r="E13" s="10">
        <v>6</v>
      </c>
      <c r="F13" s="10">
        <v>1</v>
      </c>
      <c r="G13" s="10">
        <v>2</v>
      </c>
    </row>
    <row r="14" spans="1:8">
      <c r="A14" t="s">
        <v>82</v>
      </c>
      <c r="B14" t="s">
        <v>75</v>
      </c>
      <c r="C14" s="10">
        <v>2</v>
      </c>
      <c r="D14" s="10">
        <v>2</v>
      </c>
      <c r="E14" s="10"/>
      <c r="F14" s="10">
        <v>1</v>
      </c>
      <c r="G14" s="10">
        <v>4</v>
      </c>
    </row>
    <row r="15" spans="1:8">
      <c r="A15" t="s">
        <v>83</v>
      </c>
      <c r="B15" t="s">
        <v>73</v>
      </c>
      <c r="C15" s="10">
        <v>9</v>
      </c>
      <c r="D15" s="10">
        <v>8</v>
      </c>
      <c r="E15" s="10">
        <v>15</v>
      </c>
      <c r="F15" s="10">
        <v>23</v>
      </c>
      <c r="G15" s="10">
        <v>11</v>
      </c>
    </row>
    <row r="16" spans="1:8">
      <c r="A16" t="s">
        <v>83</v>
      </c>
      <c r="B16" t="s">
        <v>74</v>
      </c>
      <c r="C16" s="10">
        <v>11</v>
      </c>
      <c r="D16" s="10">
        <v>10</v>
      </c>
      <c r="E16" s="10">
        <v>4</v>
      </c>
      <c r="F16" s="10">
        <v>9</v>
      </c>
      <c r="G16" s="10">
        <v>6</v>
      </c>
    </row>
    <row r="17" spans="1:7">
      <c r="A17" t="s">
        <v>83</v>
      </c>
      <c r="B17" t="s">
        <v>75</v>
      </c>
      <c r="C17" s="10">
        <v>2</v>
      </c>
      <c r="D17" s="10">
        <v>6</v>
      </c>
      <c r="E17" s="10">
        <v>1</v>
      </c>
      <c r="F17" s="10">
        <v>2</v>
      </c>
      <c r="G17" s="10">
        <v>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6"/>
  <sheetViews>
    <sheetView workbookViewId="0">
      <selection activeCell="H20" sqref="H20"/>
    </sheetView>
  </sheetViews>
  <sheetFormatPr defaultRowHeight="15"/>
  <sheetData>
    <row r="1" spans="1:8">
      <c r="A1" t="s">
        <v>71</v>
      </c>
      <c r="B1" t="s">
        <v>72</v>
      </c>
      <c r="C1" t="s">
        <v>85</v>
      </c>
      <c r="D1" t="s">
        <v>86</v>
      </c>
      <c r="E1" t="s">
        <v>76</v>
      </c>
      <c r="F1" t="s">
        <v>87</v>
      </c>
      <c r="G1" t="s">
        <v>77</v>
      </c>
      <c r="H1" s="81" t="s">
        <v>1</v>
      </c>
    </row>
    <row r="2" spans="1:8">
      <c r="A2" t="s">
        <v>79</v>
      </c>
      <c r="B2" t="s">
        <v>73</v>
      </c>
      <c r="C2" s="10">
        <v>1</v>
      </c>
      <c r="D2" s="10">
        <v>1</v>
      </c>
      <c r="E2" s="10">
        <v>7</v>
      </c>
      <c r="F2" s="10"/>
      <c r="G2" s="10">
        <v>13</v>
      </c>
    </row>
    <row r="3" spans="1:8">
      <c r="A3" t="s">
        <v>79</v>
      </c>
      <c r="B3" t="s">
        <v>74</v>
      </c>
      <c r="C3" s="10">
        <v>1</v>
      </c>
      <c r="D3" s="10">
        <v>4</v>
      </c>
      <c r="E3" s="10">
        <v>4</v>
      </c>
      <c r="F3" s="10">
        <v>1</v>
      </c>
      <c r="G3" s="10">
        <v>3</v>
      </c>
    </row>
    <row r="4" spans="1:8">
      <c r="A4" t="s">
        <v>79</v>
      </c>
      <c r="B4" t="s">
        <v>75</v>
      </c>
      <c r="C4" s="10">
        <v>1</v>
      </c>
      <c r="D4" s="10">
        <v>1</v>
      </c>
      <c r="E4" s="10"/>
      <c r="F4" s="10"/>
      <c r="G4" s="10">
        <v>1</v>
      </c>
    </row>
    <row r="5" spans="1:8">
      <c r="A5" t="s">
        <v>80</v>
      </c>
      <c r="B5" t="s">
        <v>73</v>
      </c>
      <c r="C5" s="10">
        <v>2</v>
      </c>
      <c r="D5" s="10">
        <v>1</v>
      </c>
      <c r="E5" s="10">
        <v>4</v>
      </c>
      <c r="F5" s="10">
        <v>1</v>
      </c>
      <c r="G5" s="10">
        <v>3</v>
      </c>
    </row>
    <row r="6" spans="1:8">
      <c r="A6" t="s">
        <v>80</v>
      </c>
      <c r="B6" t="s">
        <v>74</v>
      </c>
      <c r="C6" s="10"/>
      <c r="D6" s="10"/>
      <c r="E6" s="10">
        <v>1</v>
      </c>
      <c r="F6" s="10"/>
      <c r="G6" s="10"/>
    </row>
    <row r="7" spans="1:8">
      <c r="A7" t="s">
        <v>80</v>
      </c>
      <c r="B7" t="s">
        <v>75</v>
      </c>
      <c r="C7" s="10">
        <v>1</v>
      </c>
      <c r="D7" s="10">
        <v>3</v>
      </c>
      <c r="E7" s="10"/>
      <c r="F7" s="10"/>
      <c r="G7" s="10"/>
    </row>
    <row r="8" spans="1:8">
      <c r="A8" t="s">
        <v>80</v>
      </c>
      <c r="B8" t="s">
        <v>84</v>
      </c>
      <c r="C8" s="10"/>
      <c r="D8" s="10"/>
      <c r="E8" s="10"/>
      <c r="F8" s="10"/>
      <c r="G8" s="10">
        <v>2</v>
      </c>
    </row>
    <row r="9" spans="1:8">
      <c r="A9" t="s">
        <v>81</v>
      </c>
      <c r="B9" t="s">
        <v>73</v>
      </c>
      <c r="C9" s="10"/>
      <c r="D9" s="10"/>
      <c r="E9" s="10">
        <v>5</v>
      </c>
      <c r="F9" s="10">
        <v>2</v>
      </c>
      <c r="G9" s="10">
        <v>2</v>
      </c>
    </row>
    <row r="10" spans="1:8">
      <c r="A10" t="s">
        <v>81</v>
      </c>
      <c r="B10" t="s">
        <v>74</v>
      </c>
      <c r="C10" s="10"/>
      <c r="D10" s="10"/>
      <c r="E10" s="10"/>
      <c r="F10" s="10"/>
      <c r="G10" s="10">
        <v>2</v>
      </c>
    </row>
    <row r="11" spans="1:8">
      <c r="A11" t="s">
        <v>81</v>
      </c>
      <c r="B11" t="s">
        <v>75</v>
      </c>
      <c r="C11" s="10">
        <v>1</v>
      </c>
      <c r="D11" s="10"/>
      <c r="E11" s="10"/>
      <c r="F11" s="10"/>
      <c r="G11" s="10"/>
    </row>
    <row r="12" spans="1:8">
      <c r="A12" t="s">
        <v>82</v>
      </c>
      <c r="B12" t="s">
        <v>73</v>
      </c>
      <c r="C12" s="10"/>
      <c r="D12" s="10">
        <v>1</v>
      </c>
      <c r="E12" s="10">
        <v>3</v>
      </c>
      <c r="F12" s="10">
        <v>1</v>
      </c>
      <c r="G12" s="10">
        <v>2</v>
      </c>
    </row>
    <row r="13" spans="1:8">
      <c r="A13" t="s">
        <v>82</v>
      </c>
      <c r="B13" t="s">
        <v>74</v>
      </c>
      <c r="C13" s="10">
        <v>1</v>
      </c>
      <c r="D13" s="10"/>
      <c r="E13" s="10"/>
      <c r="F13" s="10"/>
      <c r="G13" s="10"/>
    </row>
    <row r="14" spans="1:8">
      <c r="A14" t="s">
        <v>83</v>
      </c>
      <c r="B14" t="s">
        <v>73</v>
      </c>
      <c r="C14" s="10">
        <v>2</v>
      </c>
      <c r="D14" s="10">
        <v>3</v>
      </c>
      <c r="E14" s="10">
        <v>11</v>
      </c>
      <c r="F14" s="10"/>
      <c r="G14" s="10">
        <v>5</v>
      </c>
    </row>
    <row r="15" spans="1:8">
      <c r="A15" t="s">
        <v>83</v>
      </c>
      <c r="B15" t="s">
        <v>74</v>
      </c>
      <c r="C15" s="10">
        <v>1</v>
      </c>
      <c r="D15" s="10">
        <v>4</v>
      </c>
      <c r="E15" s="10">
        <v>2</v>
      </c>
      <c r="F15" s="10"/>
      <c r="G15" s="10">
        <v>3</v>
      </c>
    </row>
    <row r="16" spans="1:8">
      <c r="A16" t="s">
        <v>83</v>
      </c>
      <c r="B16" t="s">
        <v>75</v>
      </c>
      <c r="C16" s="10"/>
      <c r="D16" s="10">
        <v>3</v>
      </c>
      <c r="E16" s="10"/>
      <c r="F16" s="10"/>
      <c r="G16" s="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6"/>
  <sheetViews>
    <sheetView workbookViewId="0">
      <selection activeCell="H2" sqref="H2"/>
    </sheetView>
  </sheetViews>
  <sheetFormatPr defaultRowHeight="15"/>
  <sheetData>
    <row r="1" spans="1:8">
      <c r="A1" t="s">
        <v>71</v>
      </c>
      <c r="B1" t="s">
        <v>72</v>
      </c>
      <c r="C1" t="s">
        <v>85</v>
      </c>
      <c r="D1" t="s">
        <v>86</v>
      </c>
      <c r="E1" t="s">
        <v>76</v>
      </c>
      <c r="F1" t="s">
        <v>87</v>
      </c>
      <c r="G1" t="s">
        <v>77</v>
      </c>
      <c r="H1" s="81" t="s">
        <v>1</v>
      </c>
    </row>
    <row r="2" spans="1:8">
      <c r="A2" t="s">
        <v>79</v>
      </c>
      <c r="B2" t="s">
        <v>73</v>
      </c>
      <c r="C2" s="10">
        <v>190</v>
      </c>
      <c r="D2" s="10">
        <v>527</v>
      </c>
      <c r="E2" s="10">
        <v>953</v>
      </c>
      <c r="F2" s="10">
        <v>159</v>
      </c>
      <c r="G2" s="10">
        <v>3390</v>
      </c>
    </row>
    <row r="3" spans="1:8">
      <c r="A3" t="s">
        <v>79</v>
      </c>
      <c r="B3" t="s">
        <v>74</v>
      </c>
      <c r="C3" s="10">
        <v>93</v>
      </c>
      <c r="D3" s="10">
        <v>176</v>
      </c>
      <c r="E3" s="10">
        <v>205</v>
      </c>
      <c r="F3" s="10">
        <v>50</v>
      </c>
      <c r="G3" s="10">
        <v>1007</v>
      </c>
    </row>
    <row r="4" spans="1:8">
      <c r="A4" t="s">
        <v>79</v>
      </c>
      <c r="B4" t="s">
        <v>75</v>
      </c>
      <c r="C4" s="10">
        <v>36</v>
      </c>
      <c r="D4" s="10">
        <v>32</v>
      </c>
      <c r="E4" s="10">
        <v>81</v>
      </c>
      <c r="F4" s="10">
        <v>11</v>
      </c>
      <c r="G4" s="10">
        <v>174</v>
      </c>
    </row>
    <row r="5" spans="1:8">
      <c r="A5" t="s">
        <v>80</v>
      </c>
      <c r="B5" t="s">
        <v>73</v>
      </c>
      <c r="C5" s="10">
        <v>120</v>
      </c>
      <c r="D5" s="10">
        <v>96</v>
      </c>
      <c r="E5" s="10">
        <v>249</v>
      </c>
      <c r="F5" s="10">
        <v>21</v>
      </c>
      <c r="G5" s="10">
        <v>396</v>
      </c>
    </row>
    <row r="6" spans="1:8">
      <c r="A6" t="s">
        <v>80</v>
      </c>
      <c r="B6" t="s">
        <v>74</v>
      </c>
      <c r="C6" s="10">
        <v>36</v>
      </c>
      <c r="D6" s="10">
        <v>41</v>
      </c>
      <c r="E6" s="10">
        <v>24</v>
      </c>
      <c r="F6" s="10">
        <v>8</v>
      </c>
      <c r="G6" s="10">
        <v>66</v>
      </c>
    </row>
    <row r="7" spans="1:8">
      <c r="A7" t="s">
        <v>80</v>
      </c>
      <c r="B7" t="s">
        <v>75</v>
      </c>
      <c r="C7" s="10">
        <v>14</v>
      </c>
      <c r="D7" s="10">
        <v>11</v>
      </c>
      <c r="E7" s="10">
        <v>6</v>
      </c>
      <c r="F7" s="10">
        <v>2</v>
      </c>
      <c r="G7" s="10">
        <v>9</v>
      </c>
    </row>
    <row r="8" spans="1:8">
      <c r="A8" t="s">
        <v>81</v>
      </c>
      <c r="B8" t="s">
        <v>73</v>
      </c>
      <c r="C8" s="10">
        <v>61</v>
      </c>
      <c r="D8" s="10">
        <v>95</v>
      </c>
      <c r="E8" s="10">
        <v>244</v>
      </c>
      <c r="F8" s="10">
        <v>84</v>
      </c>
      <c r="G8" s="10">
        <v>671</v>
      </c>
    </row>
    <row r="9" spans="1:8">
      <c r="A9" t="s">
        <v>81</v>
      </c>
      <c r="B9" t="s">
        <v>74</v>
      </c>
      <c r="C9" s="10">
        <v>17</v>
      </c>
      <c r="D9" s="10">
        <v>22</v>
      </c>
      <c r="E9" s="10">
        <v>26</v>
      </c>
      <c r="F9" s="10">
        <v>16</v>
      </c>
      <c r="G9" s="10">
        <v>183</v>
      </c>
    </row>
    <row r="10" spans="1:8">
      <c r="A10" t="s">
        <v>81</v>
      </c>
      <c r="B10" t="s">
        <v>75</v>
      </c>
      <c r="C10" s="10">
        <v>2</v>
      </c>
      <c r="D10" s="10">
        <v>8</v>
      </c>
      <c r="E10" s="10">
        <v>2</v>
      </c>
      <c r="F10" s="10">
        <v>11</v>
      </c>
      <c r="G10" s="10">
        <v>26</v>
      </c>
    </row>
    <row r="11" spans="1:8">
      <c r="A11" t="s">
        <v>82</v>
      </c>
      <c r="B11" t="s">
        <v>73</v>
      </c>
      <c r="C11" s="10">
        <v>91</v>
      </c>
      <c r="D11" s="10">
        <v>37</v>
      </c>
      <c r="E11" s="10">
        <v>116</v>
      </c>
      <c r="F11" s="10">
        <v>20</v>
      </c>
      <c r="G11" s="10">
        <v>322</v>
      </c>
    </row>
    <row r="12" spans="1:8">
      <c r="A12" t="s">
        <v>82</v>
      </c>
      <c r="B12" t="s">
        <v>74</v>
      </c>
      <c r="C12" s="10">
        <v>24</v>
      </c>
      <c r="D12" s="10">
        <v>11</v>
      </c>
      <c r="E12" s="10">
        <v>10</v>
      </c>
      <c r="F12" s="10">
        <v>6</v>
      </c>
      <c r="G12" s="10">
        <v>62</v>
      </c>
    </row>
    <row r="13" spans="1:8">
      <c r="A13" t="s">
        <v>82</v>
      </c>
      <c r="B13" t="s">
        <v>75</v>
      </c>
      <c r="C13" s="10">
        <v>4</v>
      </c>
      <c r="D13" s="10">
        <v>3</v>
      </c>
      <c r="E13" s="10"/>
      <c r="F13" s="10">
        <v>1</v>
      </c>
      <c r="G13" s="10">
        <v>15</v>
      </c>
    </row>
    <row r="14" spans="1:8">
      <c r="A14" t="s">
        <v>83</v>
      </c>
      <c r="B14" t="s">
        <v>73</v>
      </c>
      <c r="C14" s="10">
        <v>150</v>
      </c>
      <c r="D14" s="10">
        <v>158</v>
      </c>
      <c r="E14" s="10">
        <v>361</v>
      </c>
      <c r="F14" s="10">
        <v>87</v>
      </c>
      <c r="G14" s="10">
        <v>733</v>
      </c>
    </row>
    <row r="15" spans="1:8">
      <c r="A15" t="s">
        <v>83</v>
      </c>
      <c r="B15" t="s">
        <v>74</v>
      </c>
      <c r="C15" s="10">
        <v>47</v>
      </c>
      <c r="D15" s="10">
        <v>57</v>
      </c>
      <c r="E15" s="10">
        <v>43</v>
      </c>
      <c r="F15" s="10">
        <v>21</v>
      </c>
      <c r="G15" s="10">
        <v>140</v>
      </c>
    </row>
    <row r="16" spans="1:8">
      <c r="A16" t="s">
        <v>83</v>
      </c>
      <c r="B16" t="s">
        <v>75</v>
      </c>
      <c r="C16" s="10">
        <v>17</v>
      </c>
      <c r="D16" s="10">
        <v>13</v>
      </c>
      <c r="E16" s="10">
        <v>3</v>
      </c>
      <c r="F16" s="10">
        <v>7</v>
      </c>
      <c r="G16" s="10">
        <v>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5"/>
  <sheetViews>
    <sheetView workbookViewId="0">
      <selection activeCell="H2" sqref="H2"/>
    </sheetView>
  </sheetViews>
  <sheetFormatPr defaultRowHeight="15"/>
  <sheetData>
    <row r="1" spans="1:8">
      <c r="A1" t="s">
        <v>71</v>
      </c>
      <c r="B1" t="s">
        <v>72</v>
      </c>
      <c r="C1" t="s">
        <v>85</v>
      </c>
      <c r="D1" t="s">
        <v>86</v>
      </c>
      <c r="E1" t="s">
        <v>76</v>
      </c>
      <c r="F1" t="s">
        <v>87</v>
      </c>
      <c r="G1" t="s">
        <v>77</v>
      </c>
      <c r="H1" t="s">
        <v>1</v>
      </c>
    </row>
    <row r="2" spans="1:8">
      <c r="A2" t="s">
        <v>79</v>
      </c>
      <c r="B2" t="s">
        <v>73</v>
      </c>
      <c r="C2" s="10">
        <v>4</v>
      </c>
      <c r="D2" s="10">
        <v>10</v>
      </c>
      <c r="E2" s="10">
        <v>37</v>
      </c>
      <c r="F2" s="10"/>
      <c r="G2" s="10">
        <v>32</v>
      </c>
    </row>
    <row r="3" spans="1:8">
      <c r="A3" t="s">
        <v>79</v>
      </c>
      <c r="B3" t="s">
        <v>74</v>
      </c>
      <c r="C3" s="10">
        <v>6</v>
      </c>
      <c r="D3" s="10">
        <v>8</v>
      </c>
      <c r="E3" s="10">
        <v>11</v>
      </c>
      <c r="F3" s="10">
        <v>2</v>
      </c>
      <c r="G3" s="10">
        <v>16</v>
      </c>
    </row>
    <row r="4" spans="1:8">
      <c r="A4" t="s">
        <v>79</v>
      </c>
      <c r="B4" t="s">
        <v>75</v>
      </c>
      <c r="C4" s="10">
        <v>3</v>
      </c>
      <c r="D4" s="10">
        <v>3</v>
      </c>
      <c r="E4" s="10">
        <v>2</v>
      </c>
      <c r="F4" s="10"/>
      <c r="G4" s="10">
        <v>3</v>
      </c>
    </row>
    <row r="5" spans="1:8">
      <c r="A5" t="s">
        <v>80</v>
      </c>
      <c r="B5" t="s">
        <v>73</v>
      </c>
      <c r="C5" s="10">
        <v>6</v>
      </c>
      <c r="D5" s="10">
        <v>8</v>
      </c>
      <c r="E5" s="10">
        <v>20</v>
      </c>
      <c r="F5" s="10">
        <v>1</v>
      </c>
      <c r="G5" s="10">
        <v>8</v>
      </c>
    </row>
    <row r="6" spans="1:8">
      <c r="A6" t="s">
        <v>80</v>
      </c>
      <c r="B6" t="s">
        <v>74</v>
      </c>
      <c r="C6" s="10">
        <v>2</v>
      </c>
      <c r="D6" s="10">
        <v>4</v>
      </c>
      <c r="E6" s="10">
        <v>5</v>
      </c>
      <c r="F6" s="10"/>
      <c r="G6" s="10">
        <v>6</v>
      </c>
    </row>
    <row r="7" spans="1:8">
      <c r="A7" t="s">
        <v>80</v>
      </c>
      <c r="B7" t="s">
        <v>75</v>
      </c>
      <c r="C7" s="10">
        <v>1</v>
      </c>
      <c r="D7" s="10">
        <v>4</v>
      </c>
      <c r="E7" s="10">
        <v>1</v>
      </c>
      <c r="F7" s="10"/>
      <c r="G7" s="10">
        <v>1</v>
      </c>
    </row>
    <row r="8" spans="1:8">
      <c r="A8" t="s">
        <v>81</v>
      </c>
      <c r="B8" t="s">
        <v>73</v>
      </c>
      <c r="C8" s="10">
        <v>1</v>
      </c>
      <c r="D8" s="10">
        <v>2</v>
      </c>
      <c r="E8" s="10">
        <v>13</v>
      </c>
      <c r="F8" s="10">
        <v>5</v>
      </c>
      <c r="G8" s="10">
        <v>9</v>
      </c>
    </row>
    <row r="9" spans="1:8">
      <c r="A9" t="s">
        <v>81</v>
      </c>
      <c r="B9" t="s">
        <v>74</v>
      </c>
      <c r="C9" s="10">
        <v>2</v>
      </c>
      <c r="D9" s="10"/>
      <c r="E9" s="10">
        <v>1</v>
      </c>
      <c r="F9" s="10">
        <v>1</v>
      </c>
      <c r="G9" s="10">
        <v>4</v>
      </c>
    </row>
    <row r="10" spans="1:8">
      <c r="A10" t="s">
        <v>81</v>
      </c>
      <c r="B10" t="s">
        <v>75</v>
      </c>
      <c r="C10" s="10">
        <v>1</v>
      </c>
      <c r="D10" s="10"/>
      <c r="E10" s="10"/>
      <c r="F10" s="10"/>
      <c r="G10" s="10">
        <v>2</v>
      </c>
    </row>
    <row r="11" spans="1:8">
      <c r="A11" t="s">
        <v>82</v>
      </c>
      <c r="B11" t="s">
        <v>73</v>
      </c>
      <c r="C11" s="10">
        <v>3</v>
      </c>
      <c r="D11" s="10">
        <v>2</v>
      </c>
      <c r="E11" s="10">
        <v>12</v>
      </c>
      <c r="F11" s="10">
        <v>1</v>
      </c>
      <c r="G11" s="10">
        <v>5</v>
      </c>
    </row>
    <row r="12" spans="1:8">
      <c r="A12" t="s">
        <v>82</v>
      </c>
      <c r="B12" t="s">
        <v>74</v>
      </c>
      <c r="C12" s="10">
        <v>4</v>
      </c>
      <c r="D12" s="10">
        <v>2</v>
      </c>
      <c r="E12" s="10"/>
      <c r="F12" s="10"/>
      <c r="G12" s="10">
        <v>1</v>
      </c>
    </row>
    <row r="13" spans="1:8">
      <c r="A13" t="s">
        <v>83</v>
      </c>
      <c r="B13" t="s">
        <v>73</v>
      </c>
      <c r="C13" s="10">
        <v>6</v>
      </c>
      <c r="D13" s="10">
        <v>6</v>
      </c>
      <c r="E13" s="10">
        <v>30</v>
      </c>
      <c r="F13" s="10">
        <v>3</v>
      </c>
      <c r="G13" s="10">
        <v>13</v>
      </c>
    </row>
    <row r="14" spans="1:8">
      <c r="A14" t="s">
        <v>83</v>
      </c>
      <c r="B14" t="s">
        <v>74</v>
      </c>
      <c r="C14" s="10">
        <v>5</v>
      </c>
      <c r="D14" s="10">
        <v>6</v>
      </c>
      <c r="E14" s="10">
        <v>4</v>
      </c>
      <c r="F14" s="10"/>
      <c r="G14" s="10">
        <v>6</v>
      </c>
    </row>
    <row r="15" spans="1:8">
      <c r="A15" t="s">
        <v>83</v>
      </c>
      <c r="B15" t="s">
        <v>75</v>
      </c>
      <c r="C15" s="10">
        <v>1</v>
      </c>
      <c r="D15" s="10">
        <v>4</v>
      </c>
      <c r="E15" s="10">
        <v>1</v>
      </c>
      <c r="F15" s="10"/>
      <c r="G15" s="1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6"/>
  <sheetViews>
    <sheetView workbookViewId="0">
      <selection activeCell="H2" sqref="H2"/>
    </sheetView>
  </sheetViews>
  <sheetFormatPr defaultRowHeight="15"/>
  <sheetData>
    <row r="1" spans="1:8">
      <c r="A1" t="s">
        <v>71</v>
      </c>
      <c r="B1" t="s">
        <v>72</v>
      </c>
      <c r="C1" t="s">
        <v>85</v>
      </c>
      <c r="D1" t="s">
        <v>86</v>
      </c>
      <c r="E1" t="s">
        <v>76</v>
      </c>
      <c r="F1" t="s">
        <v>87</v>
      </c>
      <c r="G1" t="s">
        <v>77</v>
      </c>
      <c r="H1" t="s">
        <v>1</v>
      </c>
    </row>
    <row r="2" spans="1:8">
      <c r="A2" t="s">
        <v>79</v>
      </c>
      <c r="B2" t="s">
        <v>73</v>
      </c>
      <c r="C2" s="10">
        <v>2</v>
      </c>
      <c r="D2" s="10">
        <v>8</v>
      </c>
      <c r="E2" s="10">
        <v>4</v>
      </c>
      <c r="F2" s="10">
        <v>11</v>
      </c>
      <c r="G2" s="10">
        <v>21</v>
      </c>
    </row>
    <row r="3" spans="1:8">
      <c r="A3" t="s">
        <v>79</v>
      </c>
      <c r="B3" t="s">
        <v>74</v>
      </c>
      <c r="C3" s="10">
        <v>2</v>
      </c>
      <c r="D3" s="10">
        <v>2</v>
      </c>
      <c r="E3" s="10">
        <v>2</v>
      </c>
      <c r="F3" s="10">
        <v>3</v>
      </c>
      <c r="G3" s="10">
        <v>2</v>
      </c>
    </row>
    <row r="4" spans="1:8">
      <c r="A4" t="s">
        <v>79</v>
      </c>
      <c r="B4" t="s">
        <v>75</v>
      </c>
      <c r="C4" s="10">
        <v>10</v>
      </c>
      <c r="D4" s="10">
        <v>9</v>
      </c>
      <c r="E4" s="10">
        <v>20</v>
      </c>
      <c r="F4" s="10">
        <v>3</v>
      </c>
      <c r="G4" s="10">
        <v>2</v>
      </c>
    </row>
    <row r="5" spans="1:8">
      <c r="A5" t="s">
        <v>80</v>
      </c>
      <c r="B5" t="s">
        <v>73</v>
      </c>
      <c r="C5" s="10">
        <v>13</v>
      </c>
      <c r="D5" s="10">
        <v>5</v>
      </c>
      <c r="E5" s="10">
        <v>2</v>
      </c>
      <c r="F5" s="10">
        <v>6</v>
      </c>
      <c r="G5" s="10">
        <v>2</v>
      </c>
    </row>
    <row r="6" spans="1:8">
      <c r="A6" t="s">
        <v>80</v>
      </c>
      <c r="B6" t="s">
        <v>74</v>
      </c>
      <c r="C6" s="10">
        <v>10</v>
      </c>
      <c r="D6" s="10">
        <v>7</v>
      </c>
      <c r="E6" s="10">
        <v>2</v>
      </c>
      <c r="F6" s="10">
        <v>2</v>
      </c>
      <c r="G6" s="10">
        <v>2</v>
      </c>
    </row>
    <row r="7" spans="1:8">
      <c r="A7" t="s">
        <v>80</v>
      </c>
      <c r="B7" t="s">
        <v>75</v>
      </c>
      <c r="C7" s="10">
        <v>4</v>
      </c>
      <c r="D7" s="10">
        <v>2</v>
      </c>
      <c r="E7" s="10">
        <v>2</v>
      </c>
      <c r="F7" s="10">
        <v>1</v>
      </c>
      <c r="G7" s="10">
        <v>2</v>
      </c>
    </row>
    <row r="8" spans="1:8">
      <c r="A8" t="s">
        <v>81</v>
      </c>
      <c r="B8" t="s">
        <v>73</v>
      </c>
      <c r="C8" s="10">
        <v>13</v>
      </c>
      <c r="D8" s="10">
        <v>11</v>
      </c>
      <c r="E8" s="10">
        <v>2</v>
      </c>
      <c r="F8" s="10">
        <v>21</v>
      </c>
      <c r="G8" s="10">
        <v>2</v>
      </c>
    </row>
    <row r="9" spans="1:8">
      <c r="A9" t="s">
        <v>81</v>
      </c>
      <c r="B9" t="s">
        <v>74</v>
      </c>
      <c r="C9" s="10">
        <v>5</v>
      </c>
      <c r="D9" s="10">
        <v>7</v>
      </c>
      <c r="E9" s="10">
        <v>2</v>
      </c>
      <c r="F9" s="10">
        <v>5</v>
      </c>
      <c r="G9" s="10">
        <v>2</v>
      </c>
    </row>
    <row r="10" spans="1:8">
      <c r="A10" t="s">
        <v>81</v>
      </c>
      <c r="B10" t="s">
        <v>75</v>
      </c>
      <c r="C10" s="10">
        <v>0</v>
      </c>
      <c r="D10" s="10">
        <v>2</v>
      </c>
      <c r="E10" s="10">
        <v>1</v>
      </c>
      <c r="F10" s="10">
        <v>3</v>
      </c>
      <c r="G10" s="10">
        <v>2</v>
      </c>
    </row>
    <row r="11" spans="1:8">
      <c r="A11" t="s">
        <v>82</v>
      </c>
      <c r="B11" t="s">
        <v>73</v>
      </c>
      <c r="C11" s="10">
        <v>2</v>
      </c>
      <c r="D11" s="10">
        <v>2</v>
      </c>
      <c r="E11" s="10">
        <v>2</v>
      </c>
      <c r="F11" s="10">
        <v>5</v>
      </c>
      <c r="G11" s="10">
        <v>2</v>
      </c>
    </row>
    <row r="12" spans="1:8">
      <c r="A12" t="s">
        <v>82</v>
      </c>
      <c r="B12" t="s">
        <v>74</v>
      </c>
      <c r="C12" s="10">
        <v>2</v>
      </c>
      <c r="D12" s="10">
        <v>2</v>
      </c>
      <c r="E12" s="10">
        <v>2</v>
      </c>
      <c r="F12" s="10">
        <v>2</v>
      </c>
      <c r="G12" s="10">
        <v>2</v>
      </c>
    </row>
    <row r="13" spans="1:8">
      <c r="A13" t="s">
        <v>82</v>
      </c>
      <c r="B13" t="s">
        <v>75</v>
      </c>
      <c r="C13" s="10">
        <v>1</v>
      </c>
      <c r="D13" s="10">
        <v>1</v>
      </c>
      <c r="E13" s="10">
        <v>0</v>
      </c>
      <c r="F13" s="10">
        <v>0</v>
      </c>
      <c r="G13" s="10">
        <v>2</v>
      </c>
    </row>
    <row r="14" spans="1:8">
      <c r="A14" t="s">
        <v>83</v>
      </c>
      <c r="B14" t="s">
        <v>73</v>
      </c>
      <c r="C14" s="10">
        <v>8</v>
      </c>
      <c r="D14" s="10">
        <v>4</v>
      </c>
      <c r="E14" s="10">
        <v>2</v>
      </c>
      <c r="F14" s="10">
        <v>17</v>
      </c>
      <c r="G14" s="10">
        <v>2</v>
      </c>
    </row>
    <row r="15" spans="1:8">
      <c r="A15" t="s">
        <v>83</v>
      </c>
      <c r="B15" t="s">
        <v>74</v>
      </c>
      <c r="C15" s="10">
        <v>3</v>
      </c>
      <c r="D15" s="10">
        <v>2</v>
      </c>
      <c r="E15" s="10">
        <v>2</v>
      </c>
      <c r="F15" s="10">
        <v>6</v>
      </c>
      <c r="G15" s="10">
        <v>2</v>
      </c>
    </row>
    <row r="16" spans="1:8">
      <c r="A16" t="s">
        <v>83</v>
      </c>
      <c r="B16" t="s">
        <v>75</v>
      </c>
      <c r="C16" s="10">
        <v>5</v>
      </c>
      <c r="D16" s="10">
        <v>3</v>
      </c>
      <c r="E16" s="10">
        <v>1</v>
      </c>
      <c r="F16" s="10">
        <v>2</v>
      </c>
      <c r="G16" s="10">
        <v>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6"/>
  <sheetViews>
    <sheetView workbookViewId="0">
      <selection activeCell="H2" sqref="H2"/>
    </sheetView>
  </sheetViews>
  <sheetFormatPr defaultRowHeight="15"/>
  <sheetData>
    <row r="1" spans="1:8">
      <c r="A1" t="s">
        <v>71</v>
      </c>
      <c r="B1" t="s">
        <v>72</v>
      </c>
      <c r="C1" t="s">
        <v>85</v>
      </c>
      <c r="D1" t="s">
        <v>86</v>
      </c>
      <c r="E1" t="s">
        <v>76</v>
      </c>
      <c r="F1" t="s">
        <v>87</v>
      </c>
      <c r="G1" t="s">
        <v>77</v>
      </c>
      <c r="H1" t="s">
        <v>1</v>
      </c>
    </row>
    <row r="2" spans="1:8">
      <c r="A2" t="s">
        <v>79</v>
      </c>
      <c r="B2" t="s">
        <v>73</v>
      </c>
      <c r="C2" s="10">
        <v>3</v>
      </c>
      <c r="D2" s="10">
        <v>6</v>
      </c>
      <c r="E2" s="10">
        <v>10</v>
      </c>
      <c r="F2" s="10">
        <v>0</v>
      </c>
      <c r="G2" s="10">
        <v>10</v>
      </c>
    </row>
    <row r="3" spans="1:8">
      <c r="A3" t="s">
        <v>79</v>
      </c>
      <c r="B3" t="s">
        <v>74</v>
      </c>
      <c r="C3" s="10">
        <v>5</v>
      </c>
      <c r="D3" s="10">
        <v>7</v>
      </c>
      <c r="E3" s="10">
        <v>10</v>
      </c>
      <c r="F3" s="10">
        <v>2</v>
      </c>
      <c r="G3" s="10">
        <v>10</v>
      </c>
    </row>
    <row r="4" spans="1:8">
      <c r="A4" t="s">
        <v>79</v>
      </c>
      <c r="B4" t="s">
        <v>75</v>
      </c>
      <c r="C4" s="10">
        <v>3</v>
      </c>
      <c r="D4" s="10">
        <v>3</v>
      </c>
      <c r="E4" s="10">
        <v>2</v>
      </c>
      <c r="F4" s="10">
        <v>0</v>
      </c>
      <c r="G4" s="10">
        <v>3</v>
      </c>
    </row>
    <row r="5" spans="1:8">
      <c r="A5" t="s">
        <v>80</v>
      </c>
      <c r="B5" t="s">
        <v>73</v>
      </c>
      <c r="C5" s="10">
        <v>4</v>
      </c>
      <c r="D5" s="10">
        <v>8</v>
      </c>
      <c r="E5" s="10">
        <v>10</v>
      </c>
      <c r="F5" s="10">
        <v>1</v>
      </c>
      <c r="G5" s="10">
        <v>7</v>
      </c>
    </row>
    <row r="6" spans="1:8">
      <c r="A6" t="s">
        <v>80</v>
      </c>
      <c r="B6" t="s">
        <v>74</v>
      </c>
      <c r="C6" s="10">
        <v>2</v>
      </c>
      <c r="D6" s="10">
        <v>4</v>
      </c>
      <c r="E6" s="10">
        <v>5</v>
      </c>
      <c r="F6" s="10">
        <v>0</v>
      </c>
      <c r="G6" s="10">
        <v>5</v>
      </c>
    </row>
    <row r="7" spans="1:8">
      <c r="A7" t="s">
        <v>80</v>
      </c>
      <c r="B7" t="s">
        <v>75</v>
      </c>
      <c r="C7" s="10">
        <v>1</v>
      </c>
      <c r="D7" s="10">
        <v>4</v>
      </c>
      <c r="E7" s="10">
        <v>1</v>
      </c>
      <c r="F7" s="10">
        <v>0</v>
      </c>
      <c r="G7" s="10">
        <v>1</v>
      </c>
    </row>
    <row r="8" spans="1:8">
      <c r="A8" t="s">
        <v>81</v>
      </c>
      <c r="B8" t="s">
        <v>73</v>
      </c>
      <c r="C8" s="10">
        <v>1</v>
      </c>
      <c r="D8" s="10">
        <v>2</v>
      </c>
      <c r="E8" s="10">
        <v>10</v>
      </c>
      <c r="F8" s="10">
        <v>5</v>
      </c>
      <c r="G8" s="10">
        <v>8</v>
      </c>
    </row>
    <row r="9" spans="1:8">
      <c r="A9" t="s">
        <v>81</v>
      </c>
      <c r="B9" t="s">
        <v>74</v>
      </c>
      <c r="C9" s="10">
        <v>2</v>
      </c>
      <c r="D9" s="10">
        <v>0</v>
      </c>
      <c r="E9" s="10">
        <v>1</v>
      </c>
      <c r="F9" s="10">
        <v>1</v>
      </c>
      <c r="G9" s="10">
        <v>4</v>
      </c>
    </row>
    <row r="10" spans="1:8">
      <c r="A10" t="s">
        <v>81</v>
      </c>
      <c r="B10" t="s">
        <v>75</v>
      </c>
      <c r="C10" s="10">
        <v>1</v>
      </c>
      <c r="D10" s="10">
        <v>0</v>
      </c>
      <c r="E10" s="10">
        <v>0</v>
      </c>
      <c r="F10" s="10">
        <v>0</v>
      </c>
      <c r="G10" s="10">
        <v>2</v>
      </c>
    </row>
    <row r="11" spans="1:8">
      <c r="A11" t="s">
        <v>82</v>
      </c>
      <c r="B11" t="s">
        <v>73</v>
      </c>
      <c r="C11" s="10">
        <v>3</v>
      </c>
      <c r="D11" s="10">
        <v>2</v>
      </c>
      <c r="E11" s="10">
        <v>10</v>
      </c>
      <c r="F11" s="10">
        <v>1</v>
      </c>
      <c r="G11" s="10">
        <v>5</v>
      </c>
    </row>
    <row r="12" spans="1:8">
      <c r="A12" t="s">
        <v>82</v>
      </c>
      <c r="B12" t="s">
        <v>74</v>
      </c>
      <c r="C12" s="10">
        <v>4</v>
      </c>
      <c r="D12" s="10">
        <v>2</v>
      </c>
      <c r="E12" s="10">
        <v>0</v>
      </c>
      <c r="F12" s="10">
        <v>0</v>
      </c>
      <c r="G12" s="10">
        <v>1</v>
      </c>
    </row>
    <row r="13" spans="1:8">
      <c r="A13" t="s">
        <v>82</v>
      </c>
      <c r="B13" t="s">
        <v>75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8">
      <c r="A14" t="s">
        <v>83</v>
      </c>
      <c r="B14" t="s">
        <v>73</v>
      </c>
      <c r="C14" s="10">
        <v>5</v>
      </c>
      <c r="D14" s="10">
        <v>6</v>
      </c>
      <c r="E14" s="10">
        <v>10</v>
      </c>
      <c r="F14" s="10">
        <v>3</v>
      </c>
      <c r="G14" s="10">
        <v>10</v>
      </c>
    </row>
    <row r="15" spans="1:8">
      <c r="A15" t="s">
        <v>83</v>
      </c>
      <c r="B15" t="s">
        <v>74</v>
      </c>
      <c r="C15" s="10">
        <v>5</v>
      </c>
      <c r="D15" s="10">
        <v>5</v>
      </c>
      <c r="E15" s="10">
        <v>4</v>
      </c>
      <c r="F15" s="10">
        <v>0</v>
      </c>
      <c r="G15" s="10">
        <v>5</v>
      </c>
    </row>
    <row r="16" spans="1:8">
      <c r="A16" t="s">
        <v>83</v>
      </c>
      <c r="B16" t="s">
        <v>75</v>
      </c>
      <c r="C16" s="10">
        <v>1</v>
      </c>
      <c r="D16" s="10">
        <v>4</v>
      </c>
      <c r="E16" s="10">
        <v>1</v>
      </c>
      <c r="F16" s="10">
        <v>0</v>
      </c>
      <c r="G16" s="10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7"/>
  <sheetViews>
    <sheetView workbookViewId="0">
      <selection activeCell="H2" sqref="H2"/>
    </sheetView>
  </sheetViews>
  <sheetFormatPr defaultRowHeight="15"/>
  <cols>
    <col min="1" max="1" width="12" customWidth="1"/>
    <col min="2" max="2" width="20.7109375" customWidth="1"/>
  </cols>
  <sheetData>
    <row r="1" spans="1:8">
      <c r="A1" t="s">
        <v>71</v>
      </c>
      <c r="B1" t="s">
        <v>72</v>
      </c>
      <c r="C1" t="s">
        <v>85</v>
      </c>
      <c r="D1" t="s">
        <v>86</v>
      </c>
      <c r="E1" t="s">
        <v>76</v>
      </c>
      <c r="F1" s="81" t="s">
        <v>87</v>
      </c>
      <c r="G1" t="s">
        <v>77</v>
      </c>
      <c r="H1" t="s">
        <v>1</v>
      </c>
    </row>
    <row r="2" spans="1:8">
      <c r="A2" t="s">
        <v>79</v>
      </c>
      <c r="B2" t="s">
        <v>73</v>
      </c>
      <c r="C2" s="10">
        <v>27.825336456298828</v>
      </c>
      <c r="D2" s="10">
        <v>78.148193359375</v>
      </c>
      <c r="E2" s="10">
        <v>140.50390625</v>
      </c>
      <c r="F2" s="10">
        <v>23.848852157592773</v>
      </c>
      <c r="G2" s="10">
        <v>326.85626220703125</v>
      </c>
    </row>
    <row r="3" spans="1:8">
      <c r="A3" t="s">
        <v>79</v>
      </c>
      <c r="B3" t="s">
        <v>74</v>
      </c>
      <c r="C3" s="10">
        <v>18.283496856689453</v>
      </c>
      <c r="D3" s="10">
        <v>35.035671234130859</v>
      </c>
      <c r="E3" s="10">
        <v>41.961414337158203</v>
      </c>
      <c r="F3" s="10">
        <v>12</v>
      </c>
      <c r="G3" s="10">
        <v>130.33949279785156</v>
      </c>
    </row>
    <row r="4" spans="1:8">
      <c r="A4" t="s">
        <v>79</v>
      </c>
      <c r="B4" t="s">
        <v>75</v>
      </c>
      <c r="C4" s="10">
        <v>5</v>
      </c>
      <c r="D4" s="10">
        <v>4.4197525978088379</v>
      </c>
      <c r="E4" s="10">
        <v>11.122956275939941</v>
      </c>
      <c r="F4" s="10">
        <v>1.5367482900619507</v>
      </c>
      <c r="G4" s="10">
        <v>15.625935554504395</v>
      </c>
    </row>
    <row r="5" spans="1:8">
      <c r="A5" t="s">
        <v>80</v>
      </c>
      <c r="B5" t="s">
        <v>73</v>
      </c>
      <c r="C5" s="10">
        <v>29.434968948364258</v>
      </c>
      <c r="D5" s="10">
        <v>23.712263107299805</v>
      </c>
      <c r="E5" s="10">
        <v>61.148853302001953</v>
      </c>
      <c r="F5" s="10">
        <v>5.2466626167297363</v>
      </c>
      <c r="G5" s="10">
        <v>63.598335266113281</v>
      </c>
    </row>
    <row r="6" spans="1:8">
      <c r="A6" t="s">
        <v>80</v>
      </c>
      <c r="B6" t="s">
        <v>74</v>
      </c>
      <c r="C6" s="10">
        <v>11.788871765136719</v>
      </c>
      <c r="D6" s="10">
        <v>13.594871520996094</v>
      </c>
      <c r="E6" s="10">
        <v>7.9120631217956543</v>
      </c>
      <c r="F6" s="10"/>
      <c r="G6" s="10"/>
    </row>
    <row r="7" spans="1:8">
      <c r="A7" t="s">
        <v>80</v>
      </c>
      <c r="B7" t="s">
        <v>75</v>
      </c>
      <c r="C7" s="10">
        <v>4</v>
      </c>
      <c r="D7" s="10">
        <v>4</v>
      </c>
      <c r="E7" s="10">
        <v>1.3723974227905273</v>
      </c>
      <c r="F7" s="10"/>
      <c r="G7" s="10"/>
    </row>
    <row r="8" spans="1:8">
      <c r="A8" t="s">
        <v>80</v>
      </c>
      <c r="B8" t="s">
        <v>84</v>
      </c>
      <c r="C8" s="10"/>
      <c r="D8" s="10"/>
      <c r="E8" s="10"/>
      <c r="F8" s="10">
        <v>4</v>
      </c>
      <c r="G8" s="10">
        <v>14.82850170135498</v>
      </c>
    </row>
    <row r="9" spans="1:8">
      <c r="A9" t="s">
        <v>81</v>
      </c>
      <c r="B9" t="s">
        <v>73</v>
      </c>
      <c r="C9" s="10">
        <v>14.360570907592773</v>
      </c>
      <c r="D9" s="10">
        <v>22.645761489868164</v>
      </c>
      <c r="E9" s="10">
        <v>57.828285217285156</v>
      </c>
      <c r="F9" s="10">
        <v>20.253713607788086</v>
      </c>
      <c r="G9" s="10">
        <v>104.00031280517578</v>
      </c>
    </row>
    <row r="10" spans="1:8">
      <c r="A10" t="s">
        <v>81</v>
      </c>
      <c r="B10" t="s">
        <v>74</v>
      </c>
      <c r="C10" s="10">
        <v>5.3725476264953613</v>
      </c>
      <c r="D10" s="10">
        <v>7.040046215057373</v>
      </c>
      <c r="E10" s="10">
        <v>8.2720537185668945</v>
      </c>
      <c r="F10" s="10">
        <v>5.1788678169250488</v>
      </c>
      <c r="G10" s="10">
        <v>38.076118469238281</v>
      </c>
    </row>
    <row r="11" spans="1:8">
      <c r="A11" t="s">
        <v>81</v>
      </c>
      <c r="B11" t="s">
        <v>75</v>
      </c>
      <c r="C11" s="10">
        <v>1</v>
      </c>
      <c r="D11" s="10">
        <v>4</v>
      </c>
      <c r="E11" s="10">
        <v>1</v>
      </c>
      <c r="F11" s="10">
        <v>2.4703459739685059</v>
      </c>
      <c r="G11" s="10">
        <v>3.7534027099609375</v>
      </c>
    </row>
    <row r="12" spans="1:8">
      <c r="A12" t="s">
        <v>82</v>
      </c>
      <c r="B12" t="s">
        <v>73</v>
      </c>
      <c r="C12" s="10">
        <v>23.573261260986328</v>
      </c>
      <c r="D12" s="10">
        <v>9.7051315307617188</v>
      </c>
      <c r="E12" s="10">
        <v>30.251361846923828</v>
      </c>
      <c r="F12" s="10">
        <v>5.306300163269043</v>
      </c>
      <c r="G12" s="10">
        <v>54.916694641113281</v>
      </c>
    </row>
    <row r="13" spans="1:8">
      <c r="A13" t="s">
        <v>82</v>
      </c>
      <c r="B13" t="s">
        <v>74</v>
      </c>
      <c r="C13" s="10">
        <v>8.3460121154785156</v>
      </c>
      <c r="D13" s="10">
        <v>3.8733069896697998</v>
      </c>
      <c r="E13" s="10">
        <v>6</v>
      </c>
      <c r="F13" s="10">
        <v>2.1369900703430176</v>
      </c>
      <c r="G13" s="10">
        <v>14.19481372833252</v>
      </c>
    </row>
    <row r="14" spans="1:8">
      <c r="A14" t="s">
        <v>82</v>
      </c>
      <c r="B14" t="s">
        <v>75</v>
      </c>
      <c r="C14" s="10">
        <v>2</v>
      </c>
      <c r="D14" s="10">
        <v>2</v>
      </c>
      <c r="E14" s="10"/>
      <c r="F14" s="10">
        <v>1</v>
      </c>
      <c r="G14" s="10">
        <v>4</v>
      </c>
    </row>
    <row r="15" spans="1:8">
      <c r="A15" t="s">
        <v>83</v>
      </c>
      <c r="B15" t="s">
        <v>73</v>
      </c>
      <c r="C15" s="10">
        <v>39.261421203613281</v>
      </c>
      <c r="D15" s="10">
        <v>41.874851226806641</v>
      </c>
      <c r="E15" s="10">
        <v>95.124114990234375</v>
      </c>
      <c r="F15" s="10">
        <v>23.3226318359375</v>
      </c>
      <c r="G15" s="10">
        <v>126.31326293945313</v>
      </c>
    </row>
    <row r="16" spans="1:8">
      <c r="A16" t="s">
        <v>83</v>
      </c>
      <c r="B16" t="s">
        <v>74</v>
      </c>
      <c r="C16" s="10">
        <v>16.514371871948242</v>
      </c>
      <c r="D16" s="10">
        <v>20.955923080444336</v>
      </c>
      <c r="E16" s="10">
        <v>15.210424423217773</v>
      </c>
      <c r="F16" s="10">
        <v>9</v>
      </c>
      <c r="G16" s="10">
        <v>32.386390686035156</v>
      </c>
    </row>
    <row r="17" spans="1:7">
      <c r="A17" t="s">
        <v>83</v>
      </c>
      <c r="B17" t="s">
        <v>75</v>
      </c>
      <c r="C17" s="10">
        <v>4.1444158554077148</v>
      </c>
      <c r="D17" s="10">
        <v>6</v>
      </c>
      <c r="E17" s="10">
        <v>1</v>
      </c>
      <c r="F17" s="10">
        <v>2</v>
      </c>
      <c r="G17" s="10">
        <v>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7"/>
  <sheetViews>
    <sheetView workbookViewId="0">
      <selection activeCell="H2" sqref="H2"/>
    </sheetView>
  </sheetViews>
  <sheetFormatPr defaultRowHeight="15"/>
  <sheetData>
    <row r="1" spans="1:8">
      <c r="A1" t="s">
        <v>71</v>
      </c>
      <c r="B1" t="s">
        <v>72</v>
      </c>
      <c r="C1" t="s">
        <v>85</v>
      </c>
      <c r="D1" t="s">
        <v>86</v>
      </c>
      <c r="E1" t="s">
        <v>76</v>
      </c>
      <c r="F1" s="81" t="s">
        <v>87</v>
      </c>
      <c r="G1" t="s">
        <v>77</v>
      </c>
      <c r="H1" t="s">
        <v>1</v>
      </c>
    </row>
    <row r="2" spans="1:8">
      <c r="A2" t="s">
        <v>79</v>
      </c>
      <c r="B2" t="s">
        <v>73</v>
      </c>
      <c r="C2" s="10">
        <v>78.287086486816406</v>
      </c>
      <c r="D2" s="10">
        <v>231.46273803710938</v>
      </c>
      <c r="E2" s="10">
        <v>422.10842895507813</v>
      </c>
      <c r="F2" s="10">
        <v>68.1923828125</v>
      </c>
      <c r="G2" s="10">
        <v>1365.7664794921875</v>
      </c>
    </row>
    <row r="3" spans="1:8">
      <c r="A3" t="s">
        <v>79</v>
      </c>
      <c r="B3" t="s">
        <v>74</v>
      </c>
      <c r="C3" s="10">
        <v>54.380428314208984</v>
      </c>
      <c r="D3" s="10">
        <v>109.69990539550781</v>
      </c>
      <c r="E3" s="10">
        <v>128.98477172851563</v>
      </c>
      <c r="F3" s="10">
        <v>30.432098388671875</v>
      </c>
      <c r="G3" s="10">
        <v>575.743896484375</v>
      </c>
    </row>
    <row r="4" spans="1:8">
      <c r="A4" t="s">
        <v>79</v>
      </c>
      <c r="B4" t="s">
        <v>75</v>
      </c>
      <c r="C4" s="10">
        <v>23.512752532958984</v>
      </c>
      <c r="D4" s="10">
        <v>22.2784423828125</v>
      </c>
      <c r="E4" s="10">
        <v>56.869644165039063</v>
      </c>
      <c r="F4" s="10">
        <v>7.4781785011291504</v>
      </c>
      <c r="G4" s="10">
        <v>111.11952972412109</v>
      </c>
    </row>
    <row r="5" spans="1:8">
      <c r="A5" t="s">
        <v>80</v>
      </c>
      <c r="B5" t="s">
        <v>73</v>
      </c>
      <c r="C5" s="10">
        <v>55.104915618896484</v>
      </c>
      <c r="D5" s="10">
        <v>46.990947723388672</v>
      </c>
      <c r="E5" s="10">
        <v>122.91446685791016</v>
      </c>
      <c r="F5" s="10">
        <v>10.037616729736328</v>
      </c>
      <c r="G5" s="10">
        <v>177.80520629882813</v>
      </c>
    </row>
    <row r="6" spans="1:8">
      <c r="A6" t="s">
        <v>80</v>
      </c>
      <c r="B6" t="s">
        <v>74</v>
      </c>
      <c r="C6" s="10">
        <v>23.460361480712891</v>
      </c>
      <c r="D6" s="10">
        <v>28.480653762817383</v>
      </c>
      <c r="E6" s="10">
        <v>16.812721252441406</v>
      </c>
      <c r="F6" s="10"/>
      <c r="G6" s="10"/>
    </row>
    <row r="7" spans="1:8">
      <c r="A7" t="s">
        <v>80</v>
      </c>
      <c r="B7" t="s">
        <v>75</v>
      </c>
      <c r="C7" s="10">
        <v>10.190641403198242</v>
      </c>
      <c r="D7" s="10">
        <v>8.5349321365356445</v>
      </c>
      <c r="E7" s="10">
        <v>4.6948232650756836</v>
      </c>
      <c r="F7" s="10"/>
      <c r="G7" s="10"/>
    </row>
    <row r="8" spans="1:8">
      <c r="A8" t="s">
        <v>80</v>
      </c>
      <c r="B8" t="s">
        <v>84</v>
      </c>
      <c r="C8" s="10"/>
      <c r="D8" s="10"/>
      <c r="E8" s="10"/>
      <c r="F8" s="10">
        <v>6.6198673248291016</v>
      </c>
      <c r="G8" s="10">
        <v>46.638916015625</v>
      </c>
    </row>
    <row r="9" spans="1:8">
      <c r="A9" t="s">
        <v>81</v>
      </c>
      <c r="B9" t="s">
        <v>73</v>
      </c>
      <c r="C9" s="10">
        <v>23.609710693359375</v>
      </c>
      <c r="D9" s="10">
        <v>39.193885803222656</v>
      </c>
      <c r="E9" s="10">
        <v>101.51850128173828</v>
      </c>
      <c r="F9" s="10">
        <v>33.840930938720703</v>
      </c>
      <c r="G9" s="10">
        <v>253.93556213378906</v>
      </c>
    </row>
    <row r="10" spans="1:8">
      <c r="A10" t="s">
        <v>81</v>
      </c>
      <c r="B10" t="s">
        <v>74</v>
      </c>
      <c r="C10" s="10">
        <v>9.3375492095947266</v>
      </c>
      <c r="D10" s="10">
        <v>12.880733489990234</v>
      </c>
      <c r="E10" s="10">
        <v>15.351535797119141</v>
      </c>
      <c r="F10" s="10">
        <v>9.1475791931152344</v>
      </c>
      <c r="G10" s="10">
        <v>98.282272338867188</v>
      </c>
    </row>
    <row r="11" spans="1:8">
      <c r="A11" t="s">
        <v>81</v>
      </c>
      <c r="B11" t="s">
        <v>75</v>
      </c>
      <c r="C11" s="10">
        <v>1</v>
      </c>
      <c r="D11" s="10">
        <v>5.2317757606506348</v>
      </c>
      <c r="E11" s="10">
        <v>1.3190151453018188</v>
      </c>
      <c r="F11" s="10">
        <v>7.0245761871337891</v>
      </c>
      <c r="G11" s="10">
        <v>15.596916198730469</v>
      </c>
    </row>
    <row r="12" spans="1:8">
      <c r="A12" t="s">
        <v>82</v>
      </c>
      <c r="B12" t="s">
        <v>73</v>
      </c>
      <c r="C12" s="10">
        <v>37.931377410888672</v>
      </c>
      <c r="D12" s="10">
        <v>16.439659118652344</v>
      </c>
      <c r="E12" s="10">
        <v>51.976829528808594</v>
      </c>
      <c r="F12" s="10">
        <v>8.6773958206176758</v>
      </c>
      <c r="G12" s="10">
        <v>131.236083984375</v>
      </c>
    </row>
    <row r="13" spans="1:8">
      <c r="A13" t="s">
        <v>82</v>
      </c>
      <c r="B13" t="s">
        <v>74</v>
      </c>
      <c r="C13" s="10">
        <v>14.196836471557617</v>
      </c>
      <c r="D13" s="10">
        <v>6.9359655380249023</v>
      </c>
      <c r="E13" s="10">
        <v>6.3587961196899414</v>
      </c>
      <c r="F13" s="10">
        <v>3.6943140029907227</v>
      </c>
      <c r="G13" s="10">
        <v>35.860157012939453</v>
      </c>
    </row>
    <row r="14" spans="1:8">
      <c r="A14" t="s">
        <v>82</v>
      </c>
      <c r="B14" t="s">
        <v>75</v>
      </c>
      <c r="C14" s="10">
        <v>2.6429052352905273</v>
      </c>
      <c r="D14" s="10">
        <v>2.112889289855957</v>
      </c>
      <c r="E14" s="10"/>
      <c r="F14" s="10">
        <v>1</v>
      </c>
      <c r="G14" s="10">
        <v>9.6906528472900391</v>
      </c>
    </row>
    <row r="15" spans="1:8">
      <c r="A15" t="s">
        <v>83</v>
      </c>
      <c r="B15" t="s">
        <v>73</v>
      </c>
      <c r="C15" s="10">
        <v>70.353927612304688</v>
      </c>
      <c r="D15" s="10">
        <v>78.992904663085938</v>
      </c>
      <c r="E15" s="10">
        <v>182.01150512695313</v>
      </c>
      <c r="F15" s="10">
        <v>42.473548889160156</v>
      </c>
      <c r="G15" s="10">
        <v>336.15628051757813</v>
      </c>
    </row>
    <row r="16" spans="1:8">
      <c r="A16" t="s">
        <v>83</v>
      </c>
      <c r="B16" t="s">
        <v>74</v>
      </c>
      <c r="C16" s="10">
        <v>31.283697128295898</v>
      </c>
      <c r="D16" s="10">
        <v>40.740726470947266</v>
      </c>
      <c r="E16" s="10">
        <v>30.766864776611328</v>
      </c>
      <c r="F16" s="10">
        <v>14.549286842346191</v>
      </c>
      <c r="G16" s="10">
        <v>91.114692687988281</v>
      </c>
    </row>
    <row r="17" spans="1:7">
      <c r="A17" t="s">
        <v>83</v>
      </c>
      <c r="B17" t="s">
        <v>75</v>
      </c>
      <c r="C17" s="10">
        <v>12.638932228088379</v>
      </c>
      <c r="D17" s="10">
        <v>10.302408218383789</v>
      </c>
      <c r="E17" s="10">
        <v>2.3976030349731445</v>
      </c>
      <c r="F17" s="10">
        <v>5.4170360565185547</v>
      </c>
      <c r="G17" s="10">
        <v>8.7233419418334961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40"/>
  <sheetViews>
    <sheetView tabSelected="1" zoomScaleNormal="100" workbookViewId="0">
      <selection activeCell="B6" sqref="B6:D28"/>
    </sheetView>
  </sheetViews>
  <sheetFormatPr defaultRowHeight="15"/>
  <cols>
    <col min="2" max="2" width="17.42578125" customWidth="1"/>
    <col min="3" max="3" width="62.85546875" customWidth="1"/>
    <col min="8" max="8" width="25.7109375" customWidth="1"/>
    <col min="9" max="9" width="94" customWidth="1"/>
  </cols>
  <sheetData>
    <row r="3" spans="2:10" ht="21.75">
      <c r="B3" s="61" t="s">
        <v>68</v>
      </c>
      <c r="G3" s="62" t="s">
        <v>69</v>
      </c>
      <c r="H3" s="33"/>
    </row>
    <row r="4" spans="2:10">
      <c r="D4" t="s">
        <v>0</v>
      </c>
    </row>
    <row r="5" spans="2:10" ht="15.75" thickBot="1"/>
    <row r="6" spans="2:10" ht="17.25" customHeight="1" thickBot="1">
      <c r="B6" s="97" t="s">
        <v>46</v>
      </c>
      <c r="C6" s="43" t="s">
        <v>47</v>
      </c>
      <c r="D6" s="63">
        <v>580</v>
      </c>
      <c r="G6" s="16">
        <f>SUM(J6)</f>
        <v>0</v>
      </c>
      <c r="H6" s="17" t="s">
        <v>11</v>
      </c>
      <c r="I6" s="18" t="s">
        <v>12</v>
      </c>
      <c r="J6" s="19">
        <v>0</v>
      </c>
    </row>
    <row r="7" spans="2:10" ht="18" thickBot="1">
      <c r="B7" s="98"/>
      <c r="C7" s="44" t="s">
        <v>48</v>
      </c>
      <c r="D7" s="64">
        <v>1.001724137931034</v>
      </c>
      <c r="G7" s="20"/>
      <c r="J7" s="21"/>
    </row>
    <row r="8" spans="2:10" ht="17.25">
      <c r="B8" s="98"/>
      <c r="C8" s="45" t="s">
        <v>49</v>
      </c>
      <c r="D8" s="65">
        <v>12222</v>
      </c>
      <c r="G8" s="100">
        <f>SUM(J8:J12)</f>
        <v>651</v>
      </c>
      <c r="H8" s="86" t="s">
        <v>13</v>
      </c>
      <c r="I8" s="22" t="s">
        <v>14</v>
      </c>
      <c r="J8" s="23">
        <v>647</v>
      </c>
    </row>
    <row r="9" spans="2:10" ht="17.25">
      <c r="B9" s="98"/>
      <c r="C9" s="46" t="s">
        <v>50</v>
      </c>
      <c r="D9" s="65">
        <v>3357</v>
      </c>
      <c r="G9" s="101"/>
      <c r="H9" s="87"/>
      <c r="I9" s="24" t="s">
        <v>15</v>
      </c>
      <c r="J9" s="25">
        <v>0</v>
      </c>
    </row>
    <row r="10" spans="2:10" ht="15.75" customHeight="1" thickBot="1">
      <c r="B10" s="99"/>
      <c r="C10" s="47" t="s">
        <v>51</v>
      </c>
      <c r="D10" s="66">
        <v>2991</v>
      </c>
      <c r="G10" s="101"/>
      <c r="H10" s="87"/>
      <c r="I10" s="24" t="s">
        <v>16</v>
      </c>
      <c r="J10" s="25">
        <v>0</v>
      </c>
    </row>
    <row r="11" spans="2:10" ht="15.75" customHeight="1" thickBot="1">
      <c r="B11" s="48"/>
      <c r="C11" s="33"/>
      <c r="G11" s="101"/>
      <c r="H11" s="87"/>
      <c r="I11" s="24" t="s">
        <v>17</v>
      </c>
      <c r="J11" s="25">
        <v>0</v>
      </c>
    </row>
    <row r="12" spans="2:10" ht="15.75" customHeight="1" thickBot="1">
      <c r="B12" s="97" t="s">
        <v>52</v>
      </c>
      <c r="C12" s="49" t="s">
        <v>11</v>
      </c>
      <c r="D12" s="67">
        <v>0</v>
      </c>
      <c r="G12" s="102"/>
      <c r="H12" s="88"/>
      <c r="I12" s="26" t="s">
        <v>18</v>
      </c>
      <c r="J12" s="27">
        <v>4</v>
      </c>
    </row>
    <row r="13" spans="2:10" ht="15.75" customHeight="1" thickBot="1">
      <c r="B13" s="98"/>
      <c r="C13" s="50" t="s">
        <v>53</v>
      </c>
      <c r="D13" s="68">
        <v>651</v>
      </c>
      <c r="G13" s="28"/>
      <c r="J13" s="21"/>
    </row>
    <row r="14" spans="2:10" ht="16.5" customHeight="1" thickBot="1">
      <c r="B14" s="98"/>
      <c r="C14" s="51" t="s">
        <v>19</v>
      </c>
      <c r="D14" s="71">
        <v>911</v>
      </c>
      <c r="G14" s="29">
        <f>SUM(J14)</f>
        <v>911</v>
      </c>
      <c r="H14" s="30" t="s">
        <v>19</v>
      </c>
      <c r="I14" s="31" t="s">
        <v>20</v>
      </c>
      <c r="J14" s="32">
        <v>911</v>
      </c>
    </row>
    <row r="15" spans="2:10" ht="18" thickBot="1">
      <c r="B15" s="98"/>
      <c r="C15" s="52" t="s">
        <v>54</v>
      </c>
      <c r="D15" s="38">
        <v>665</v>
      </c>
      <c r="G15" s="33"/>
      <c r="J15" s="34"/>
    </row>
    <row r="16" spans="2:10" ht="15.75" customHeight="1" thickBot="1">
      <c r="B16" s="99"/>
      <c r="C16" s="53" t="s">
        <v>38</v>
      </c>
      <c r="D16" s="42">
        <v>764</v>
      </c>
      <c r="G16" s="94">
        <f>SUM(J16:J24)</f>
        <v>621</v>
      </c>
      <c r="H16" s="89" t="s">
        <v>21</v>
      </c>
      <c r="I16" s="35" t="s">
        <v>22</v>
      </c>
      <c r="J16" s="36">
        <v>85</v>
      </c>
    </row>
    <row r="17" spans="2:10" ht="15.75" customHeight="1">
      <c r="B17" s="97" t="s">
        <v>55</v>
      </c>
      <c r="C17" s="43" t="s">
        <v>56</v>
      </c>
      <c r="D17" s="63">
        <v>0</v>
      </c>
      <c r="G17" s="95"/>
      <c r="H17" s="90"/>
      <c r="I17" s="37" t="s">
        <v>23</v>
      </c>
      <c r="J17" s="38">
        <v>6</v>
      </c>
    </row>
    <row r="18" spans="2:10" ht="15.75" customHeight="1">
      <c r="B18" s="98"/>
      <c r="C18" s="54" t="s">
        <v>57</v>
      </c>
      <c r="D18" s="75">
        <v>581</v>
      </c>
      <c r="G18" s="95"/>
      <c r="H18" s="90"/>
      <c r="I18" s="37" t="s">
        <v>24</v>
      </c>
      <c r="J18" s="38">
        <v>13</v>
      </c>
    </row>
    <row r="19" spans="2:10" ht="15.75" customHeight="1">
      <c r="B19" s="98"/>
      <c r="C19" s="50" t="s">
        <v>58</v>
      </c>
      <c r="D19" s="68">
        <v>0</v>
      </c>
      <c r="G19" s="95"/>
      <c r="H19" s="90"/>
      <c r="I19" s="37" t="s">
        <v>25</v>
      </c>
      <c r="J19" s="38">
        <v>19</v>
      </c>
    </row>
    <row r="20" spans="2:10" ht="15.75" customHeight="1" thickBot="1">
      <c r="B20" s="99"/>
      <c r="C20" s="55" t="s">
        <v>59</v>
      </c>
      <c r="D20" s="72">
        <v>66</v>
      </c>
      <c r="G20" s="95"/>
      <c r="H20" s="90"/>
      <c r="I20" s="37" t="s">
        <v>26</v>
      </c>
      <c r="J20" s="38">
        <v>218</v>
      </c>
    </row>
    <row r="21" spans="2:10" ht="15.75" customHeight="1" thickBot="1">
      <c r="G21" s="95"/>
      <c r="H21" s="90"/>
      <c r="I21" s="37" t="s">
        <v>27</v>
      </c>
      <c r="J21" s="38">
        <v>97</v>
      </c>
    </row>
    <row r="22" spans="2:10" ht="15.75" customHeight="1">
      <c r="B22" s="97" t="s">
        <v>60</v>
      </c>
      <c r="C22" s="56" t="s">
        <v>61</v>
      </c>
      <c r="D22" s="69">
        <v>0</v>
      </c>
      <c r="G22" s="95"/>
      <c r="H22" s="90"/>
      <c r="I22" s="37" t="s">
        <v>28</v>
      </c>
      <c r="J22" s="38">
        <v>111</v>
      </c>
    </row>
    <row r="23" spans="2:10" ht="15.75" customHeight="1">
      <c r="B23" s="98"/>
      <c r="C23" s="57" t="s">
        <v>62</v>
      </c>
      <c r="D23" s="73">
        <v>0.30458040789033769</v>
      </c>
      <c r="G23" s="95"/>
      <c r="H23" s="90"/>
      <c r="I23" s="37" t="s">
        <v>29</v>
      </c>
      <c r="J23" s="38">
        <v>27</v>
      </c>
    </row>
    <row r="24" spans="2:10" ht="15.75" customHeight="1" thickBot="1">
      <c r="B24" s="98"/>
      <c r="C24" s="52" t="s">
        <v>63</v>
      </c>
      <c r="D24" s="76">
        <v>0.22233366766967569</v>
      </c>
      <c r="G24" s="95"/>
      <c r="H24" s="90"/>
      <c r="I24" s="39" t="s">
        <v>30</v>
      </c>
      <c r="J24" s="38">
        <v>45</v>
      </c>
    </row>
    <row r="25" spans="2:10" ht="15.75" customHeight="1" thickBot="1">
      <c r="B25" s="98"/>
      <c r="C25" s="58" t="s">
        <v>64</v>
      </c>
      <c r="D25" s="76">
        <v>0.25543296556335682</v>
      </c>
      <c r="G25" s="94">
        <f>SUM(J25:J31)</f>
        <v>44</v>
      </c>
      <c r="H25" s="91" t="s">
        <v>31</v>
      </c>
      <c r="I25" s="83" t="s">
        <v>32</v>
      </c>
      <c r="J25" s="36">
        <v>1</v>
      </c>
    </row>
    <row r="26" spans="2:10" ht="16.5" customHeight="1">
      <c r="B26" s="98"/>
      <c r="C26" s="59" t="s">
        <v>65</v>
      </c>
      <c r="D26" s="64">
        <v>0.19424941491140091</v>
      </c>
      <c r="G26" s="95"/>
      <c r="H26" s="92"/>
      <c r="I26" s="84" t="s">
        <v>33</v>
      </c>
      <c r="J26" s="38">
        <v>0</v>
      </c>
    </row>
    <row r="27" spans="2:10" ht="15.75" customHeight="1">
      <c r="B27" s="98"/>
      <c r="C27" s="60" t="s">
        <v>66</v>
      </c>
      <c r="D27" s="70">
        <v>0</v>
      </c>
      <c r="G27" s="95"/>
      <c r="H27" s="92"/>
      <c r="I27" s="84" t="s">
        <v>34</v>
      </c>
      <c r="J27" s="38">
        <v>3</v>
      </c>
    </row>
    <row r="28" spans="2:10" ht="15.75" customHeight="1" thickBot="1">
      <c r="B28" s="99"/>
      <c r="C28" s="55" t="s">
        <v>67</v>
      </c>
      <c r="D28" s="74">
        <v>2.2066198595787401E-2</v>
      </c>
      <c r="G28" s="95"/>
      <c r="H28" s="92"/>
      <c r="I28" s="84" t="s">
        <v>35</v>
      </c>
      <c r="J28" s="38">
        <v>0</v>
      </c>
    </row>
    <row r="29" spans="2:10" ht="15.75" customHeight="1">
      <c r="G29" s="95"/>
      <c r="H29" s="92"/>
      <c r="I29" s="84" t="s">
        <v>36</v>
      </c>
      <c r="J29" s="38">
        <v>15</v>
      </c>
    </row>
    <row r="30" spans="2:10" ht="15.75" customHeight="1">
      <c r="G30" s="95"/>
      <c r="H30" s="92"/>
      <c r="I30" s="84" t="s">
        <v>37</v>
      </c>
      <c r="J30" s="38">
        <v>24</v>
      </c>
    </row>
    <row r="31" spans="2:10" ht="15.75" customHeight="1" thickBot="1">
      <c r="G31" s="82"/>
      <c r="H31" s="85"/>
      <c r="I31" s="84" t="s">
        <v>78</v>
      </c>
      <c r="J31" s="38">
        <v>1</v>
      </c>
    </row>
    <row r="32" spans="2:10" ht="15.75" customHeight="1">
      <c r="G32" s="94">
        <f>SUM(J32:J38)</f>
        <v>764</v>
      </c>
      <c r="H32" s="89" t="s">
        <v>38</v>
      </c>
      <c r="I32" s="40" t="s">
        <v>39</v>
      </c>
      <c r="J32" s="36">
        <v>599</v>
      </c>
    </row>
    <row r="33" spans="7:10" ht="16.5" customHeight="1">
      <c r="G33" s="95"/>
      <c r="H33" s="90"/>
      <c r="I33" s="39" t="s">
        <v>40</v>
      </c>
      <c r="J33" s="38">
        <v>39</v>
      </c>
    </row>
    <row r="34" spans="7:10" ht="15.75" customHeight="1">
      <c r="G34" s="95"/>
      <c r="H34" s="90"/>
      <c r="I34" s="39" t="s">
        <v>41</v>
      </c>
      <c r="J34" s="38">
        <v>6</v>
      </c>
    </row>
    <row r="35" spans="7:10" ht="15.75" customHeight="1">
      <c r="G35" s="95"/>
      <c r="H35" s="90"/>
      <c r="I35" s="39" t="s">
        <v>42</v>
      </c>
      <c r="J35" s="38">
        <v>35</v>
      </c>
    </row>
    <row r="36" spans="7:10" ht="15.75" customHeight="1">
      <c r="G36" s="95"/>
      <c r="H36" s="90"/>
      <c r="I36" s="39" t="s">
        <v>43</v>
      </c>
      <c r="J36" s="38">
        <v>3</v>
      </c>
    </row>
    <row r="37" spans="7:10" ht="15.75" customHeight="1">
      <c r="G37" s="95"/>
      <c r="H37" s="90"/>
      <c r="I37" s="39" t="s">
        <v>44</v>
      </c>
      <c r="J37" s="38">
        <v>0</v>
      </c>
    </row>
    <row r="38" spans="7:10" ht="15.75" customHeight="1" thickBot="1">
      <c r="G38" s="96"/>
      <c r="H38" s="93"/>
      <c r="I38" s="41" t="s">
        <v>45</v>
      </c>
      <c r="J38" s="42">
        <v>82</v>
      </c>
    </row>
    <row r="39" spans="7:10" ht="15.75" thickBot="1"/>
    <row r="40" spans="7:10" ht="18" thickBot="1">
      <c r="G40" s="77">
        <f>SUM(G6:G38)</f>
        <v>2991</v>
      </c>
      <c r="H40" s="78" t="s">
        <v>70</v>
      </c>
    </row>
  </sheetData>
  <mergeCells count="12">
    <mergeCell ref="B6:B10"/>
    <mergeCell ref="B12:B16"/>
    <mergeCell ref="B17:B20"/>
    <mergeCell ref="B22:B28"/>
    <mergeCell ref="G16:G24"/>
    <mergeCell ref="G25:G30"/>
    <mergeCell ref="G8:G12"/>
    <mergeCell ref="H8:H12"/>
    <mergeCell ref="H16:H24"/>
    <mergeCell ref="H25:H30"/>
    <mergeCell ref="H32:H38"/>
    <mergeCell ref="G32:G3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7"/>
  <sheetViews>
    <sheetView workbookViewId="0">
      <selection activeCell="H2" sqref="H2"/>
    </sheetView>
  </sheetViews>
  <sheetFormatPr defaultRowHeight="15"/>
  <sheetData>
    <row r="1" spans="1:8">
      <c r="A1" t="s">
        <v>71</v>
      </c>
      <c r="B1" t="s">
        <v>72</v>
      </c>
      <c r="C1" t="s">
        <v>85</v>
      </c>
      <c r="D1" t="s">
        <v>86</v>
      </c>
      <c r="E1" t="s">
        <v>76</v>
      </c>
      <c r="F1" s="81" t="s">
        <v>87</v>
      </c>
      <c r="G1" t="s">
        <v>77</v>
      </c>
      <c r="H1" t="s">
        <v>1</v>
      </c>
    </row>
    <row r="2" spans="1:8">
      <c r="A2" t="s">
        <v>79</v>
      </c>
      <c r="B2" t="s">
        <v>73</v>
      </c>
      <c r="C2" s="10">
        <v>136.29824829101563</v>
      </c>
      <c r="D2" s="10">
        <v>384.600830078125</v>
      </c>
      <c r="E2" s="10">
        <v>708.82135009765625</v>
      </c>
      <c r="F2" s="10">
        <v>105.74851989746094</v>
      </c>
      <c r="G2" s="10">
        <v>2482.373779296875</v>
      </c>
    </row>
    <row r="3" spans="1:8">
      <c r="A3" t="s">
        <v>79</v>
      </c>
      <c r="B3" t="s">
        <v>74</v>
      </c>
      <c r="C3" s="10">
        <v>81.224273681640625</v>
      </c>
      <c r="D3" s="10">
        <v>156.3790283203125</v>
      </c>
      <c r="E3" s="10">
        <v>185.63676452636719</v>
      </c>
      <c r="F3" s="10">
        <v>40.486801147460938</v>
      </c>
      <c r="G3" s="10">
        <v>897.76611328125</v>
      </c>
    </row>
    <row r="4" spans="1:8">
      <c r="A4" t="s">
        <v>79</v>
      </c>
      <c r="B4" t="s">
        <v>75</v>
      </c>
      <c r="C4" s="10">
        <v>33.509635925292969</v>
      </c>
      <c r="D4" s="10">
        <v>30.302619934082031</v>
      </c>
      <c r="E4" s="10">
        <v>78.173492431640625</v>
      </c>
      <c r="F4" s="10">
        <v>9.4929332733154297</v>
      </c>
      <c r="G4" s="10">
        <v>165.32832336425781</v>
      </c>
    </row>
    <row r="5" spans="1:8">
      <c r="A5" t="s">
        <v>80</v>
      </c>
      <c r="B5" t="s">
        <v>73</v>
      </c>
      <c r="C5" s="10">
        <v>88.511238098144531</v>
      </c>
      <c r="D5" s="10">
        <v>72.036285400390625</v>
      </c>
      <c r="E5" s="10">
        <v>190.42489624023438</v>
      </c>
      <c r="F5" s="10">
        <v>14.360743522644043</v>
      </c>
      <c r="G5" s="10">
        <v>298.15573120117188</v>
      </c>
    </row>
    <row r="6" spans="1:8">
      <c r="A6" t="s">
        <v>80</v>
      </c>
      <c r="B6" t="s">
        <v>74</v>
      </c>
      <c r="C6" s="10">
        <v>32.328525543212891</v>
      </c>
      <c r="D6" s="10">
        <v>37.456764221191406</v>
      </c>
      <c r="E6" s="10">
        <v>22.346107482910156</v>
      </c>
      <c r="F6" s="10"/>
      <c r="G6" s="10"/>
    </row>
    <row r="7" spans="1:8">
      <c r="A7" t="s">
        <v>80</v>
      </c>
      <c r="B7" t="s">
        <v>75</v>
      </c>
      <c r="C7" s="10">
        <v>13.399103164672852</v>
      </c>
      <c r="D7" s="10">
        <v>10.710343360900879</v>
      </c>
      <c r="E7" s="10">
        <v>5.9539642333984375</v>
      </c>
      <c r="F7" s="10"/>
      <c r="G7" s="10"/>
    </row>
    <row r="8" spans="1:8">
      <c r="A8" t="s">
        <v>80</v>
      </c>
      <c r="B8" t="s">
        <v>84</v>
      </c>
      <c r="C8" s="10"/>
      <c r="D8" s="10"/>
      <c r="E8" s="10"/>
      <c r="F8" s="10">
        <v>9.0220518112182617</v>
      </c>
      <c r="G8" s="10">
        <v>74.500106811523438</v>
      </c>
    </row>
    <row r="9" spans="1:8">
      <c r="A9" t="s">
        <v>81</v>
      </c>
      <c r="B9" t="s">
        <v>73</v>
      </c>
      <c r="C9" s="10">
        <v>40.678977966308594</v>
      </c>
      <c r="D9" s="10">
        <v>64.450569152832031</v>
      </c>
      <c r="E9" s="10">
        <v>168.7086181640625</v>
      </c>
      <c r="F9" s="10">
        <v>51.934974670410156</v>
      </c>
      <c r="G9" s="10">
        <v>456.7657470703125</v>
      </c>
    </row>
    <row r="10" spans="1:8">
      <c r="A10" t="s">
        <v>81</v>
      </c>
      <c r="B10" t="s">
        <v>74</v>
      </c>
      <c r="C10" s="10">
        <v>13.802425384521484</v>
      </c>
      <c r="D10" s="10">
        <v>18.17155647277832</v>
      </c>
      <c r="E10" s="10">
        <v>21.887039184570313</v>
      </c>
      <c r="F10" s="10">
        <v>12.04389476776123</v>
      </c>
      <c r="G10" s="10">
        <v>151.66603088378906</v>
      </c>
    </row>
    <row r="11" spans="1:8">
      <c r="A11" t="s">
        <v>81</v>
      </c>
      <c r="B11" t="s">
        <v>75</v>
      </c>
      <c r="C11" s="10">
        <v>1.5399503707885742</v>
      </c>
      <c r="D11" s="10">
        <v>7.0424489974975586</v>
      </c>
      <c r="E11" s="10">
        <v>1.7943534851074219</v>
      </c>
      <c r="F11" s="10">
        <v>8.8247814178466797</v>
      </c>
      <c r="G11" s="10">
        <v>22.965450286865234</v>
      </c>
    </row>
    <row r="12" spans="1:8">
      <c r="A12" t="s">
        <v>82</v>
      </c>
      <c r="B12" t="s">
        <v>73</v>
      </c>
      <c r="C12" s="10">
        <v>64.507209777832031</v>
      </c>
      <c r="D12" s="10">
        <v>26.682807922363281</v>
      </c>
      <c r="E12" s="10">
        <v>85.257400512695313</v>
      </c>
      <c r="F12" s="10">
        <v>13.144296646118164</v>
      </c>
      <c r="G12" s="10">
        <v>232.99871826171875</v>
      </c>
    </row>
    <row r="13" spans="1:8">
      <c r="A13" t="s">
        <v>82</v>
      </c>
      <c r="B13" t="s">
        <v>74</v>
      </c>
      <c r="C13" s="10">
        <v>20.713066101074219</v>
      </c>
      <c r="D13" s="10">
        <v>9.6580352783203125</v>
      </c>
      <c r="E13" s="10">
        <v>8.9482965469360352</v>
      </c>
      <c r="F13" s="10">
        <v>4.8009243011474609</v>
      </c>
      <c r="G13" s="10">
        <v>54.620494842529297</v>
      </c>
    </row>
    <row r="14" spans="1:8">
      <c r="A14" t="s">
        <v>82</v>
      </c>
      <c r="B14" t="s">
        <v>75</v>
      </c>
      <c r="C14" s="10">
        <v>3.6792340278625488</v>
      </c>
      <c r="D14" s="10">
        <v>2.8072535991668701</v>
      </c>
      <c r="E14" s="10"/>
      <c r="F14" s="10">
        <v>1</v>
      </c>
      <c r="G14" s="10">
        <v>14.083788871765137</v>
      </c>
    </row>
    <row r="15" spans="1:8">
      <c r="A15" t="s">
        <v>83</v>
      </c>
      <c r="B15" t="s">
        <v>73</v>
      </c>
      <c r="C15" s="10">
        <v>111.79853820800781</v>
      </c>
      <c r="D15" s="10">
        <v>119.80223846435547</v>
      </c>
      <c r="E15" s="10">
        <v>278.97116088867188</v>
      </c>
      <c r="F15" s="10">
        <v>60.118015289306641</v>
      </c>
      <c r="G15" s="10">
        <v>557.67303466796875</v>
      </c>
    </row>
    <row r="16" spans="1:8">
      <c r="A16" t="s">
        <v>83</v>
      </c>
      <c r="B16" t="s">
        <v>74</v>
      </c>
      <c r="C16" s="10">
        <v>42.649017333984375</v>
      </c>
      <c r="D16" s="10">
        <v>52.712120056152344</v>
      </c>
      <c r="E16" s="10">
        <v>40.456363677978516</v>
      </c>
      <c r="F16" s="10">
        <v>17.667331695556641</v>
      </c>
      <c r="G16" s="10">
        <v>129.67910766601563</v>
      </c>
    </row>
    <row r="17" spans="1:7">
      <c r="A17" t="s">
        <v>83</v>
      </c>
      <c r="B17" t="s">
        <v>75</v>
      </c>
      <c r="C17" s="10">
        <v>16.440855026245117</v>
      </c>
      <c r="D17" s="10">
        <v>12.79033088684082</v>
      </c>
      <c r="E17" s="10">
        <v>3.0081806182861328</v>
      </c>
      <c r="F17" s="10">
        <v>6.2764492034912109</v>
      </c>
      <c r="G17" s="10">
        <v>11.846430778503418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workbookViewId="0">
      <selection sqref="A1:H17"/>
    </sheetView>
  </sheetViews>
  <sheetFormatPr defaultRowHeight="15"/>
  <cols>
    <col min="1" max="1" width="27.5703125" customWidth="1"/>
    <col min="2" max="2" width="17.28515625" customWidth="1"/>
    <col min="3" max="3" width="13.28515625" customWidth="1"/>
    <col min="4" max="4" width="12.7109375" customWidth="1"/>
    <col min="5" max="5" width="14.5703125" customWidth="1"/>
    <col min="6" max="6" width="11.85546875" customWidth="1"/>
  </cols>
  <sheetData>
    <row r="1" spans="1:8" ht="27" thickBot="1">
      <c r="A1" s="3"/>
      <c r="B1" s="3"/>
      <c r="C1" s="4" t="str">
        <f>RIGHT(SUBSTITUTE(original_design_fresh!C1,"_"," "),LEN(SUBSTITUTE(original_design_fresh!C1,"_"," "))-1)</f>
        <v>Food</v>
      </c>
      <c r="D1" s="4" t="str">
        <f>RIGHT(SUBSTITUTE(original_design_fresh!D1,"_"," "),LEN(SUBSTITUTE(original_design_fresh!D1,"_"," "))-1)</f>
        <v>Other Manufacturing</v>
      </c>
      <c r="E1" s="4" t="str">
        <f>RIGHT(SUBSTITUTE(original_design_fresh!E1,"_"," "),LEN(SUBSTITUTE(original_design_fresh!E1,"_"," "))-1)</f>
        <v>Retail</v>
      </c>
      <c r="F1" s="4" t="str">
        <f>RIGHT(SUBSTITUTE(original_design_fresh!F1,"_"," "),LEN(SUBSTITUTE(original_design_fresh!F1,"_"," "))-1)</f>
        <v>Hotels and Restaurants</v>
      </c>
      <c r="G1" s="4" t="str">
        <f>RIGHT(SUBSTITUTE(original_design_fresh!G1,"_"," "),LEN(SUBSTITUTE(original_design_fresh!G1,"_"," "))-1)</f>
        <v>Other Services</v>
      </c>
      <c r="H1" s="4" t="str">
        <f>RIGHT(SUBSTITUTE(original_design_fresh!H1,"_"," "),LEN(SUBSTITUTE(original_design_fresh!H1,"_"," "))-1)</f>
        <v>Grand Total</v>
      </c>
    </row>
    <row r="2" spans="1:8">
      <c r="A2" s="1" t="str">
        <f>original_design_fresh!A2</f>
        <v>Tbilisi</v>
      </c>
      <c r="B2" s="2" t="str">
        <f>LEFT(original_design_fresh!B2,FIND(")",original_design_fresh!B2))</f>
        <v>Small (5-19)</v>
      </c>
      <c r="C2" s="2">
        <f>original_design_fresh!C2</f>
        <v>2</v>
      </c>
      <c r="D2" s="2">
        <f>original_design_fresh!D2</f>
        <v>8</v>
      </c>
      <c r="E2" s="2">
        <f>original_design_fresh!E2</f>
        <v>4</v>
      </c>
      <c r="F2" s="2">
        <f>original_design_fresh!F2</f>
        <v>11</v>
      </c>
      <c r="G2" s="2">
        <f>original_design_fresh!G2</f>
        <v>21</v>
      </c>
      <c r="H2" s="1">
        <f>SUM(C2:G4)</f>
        <v>101</v>
      </c>
    </row>
    <row r="3" spans="1:8">
      <c r="A3" s="1"/>
      <c r="B3" s="2" t="str">
        <f>LEFT(original_design_fresh!B3,FIND(")",original_design_fresh!B3))</f>
        <v>Medium (20-99)</v>
      </c>
      <c r="C3" s="2">
        <f>original_design_fresh!C3</f>
        <v>2</v>
      </c>
      <c r="D3" s="2">
        <f>original_design_fresh!D3</f>
        <v>2</v>
      </c>
      <c r="E3" s="2">
        <f>original_design_fresh!E3</f>
        <v>2</v>
      </c>
      <c r="F3" s="2">
        <f>original_design_fresh!F3</f>
        <v>3</v>
      </c>
      <c r="G3" s="2">
        <f>original_design_fresh!G3</f>
        <v>2</v>
      </c>
      <c r="H3" s="1"/>
    </row>
    <row r="4" spans="1:8">
      <c r="A4" s="1"/>
      <c r="B4" s="2" t="str">
        <f>LEFT(original_design_fresh!B4,FIND(")",original_design_fresh!B4))</f>
        <v>Large (100 or more)</v>
      </c>
      <c r="C4" s="2">
        <f>original_design_fresh!C4</f>
        <v>10</v>
      </c>
      <c r="D4" s="2">
        <f>original_design_fresh!D4</f>
        <v>9</v>
      </c>
      <c r="E4" s="2">
        <f>original_design_fresh!E4</f>
        <v>20</v>
      </c>
      <c r="F4" s="2">
        <f>original_design_fresh!F4</f>
        <v>3</v>
      </c>
      <c r="G4" s="2">
        <f>original_design_fresh!G4</f>
        <v>2</v>
      </c>
      <c r="H4" s="1"/>
    </row>
    <row r="5" spans="1:8">
      <c r="A5" s="1" t="str">
        <f>original_design_fresh!A5</f>
        <v>East</v>
      </c>
      <c r="B5" s="2" t="str">
        <f>LEFT(original_design_fresh!B5,FIND(")",original_design_fresh!B5))</f>
        <v>Small (5-19)</v>
      </c>
      <c r="C5" s="2">
        <f>original_design_fresh!C5</f>
        <v>13</v>
      </c>
      <c r="D5" s="2">
        <f>original_design_fresh!D5</f>
        <v>5</v>
      </c>
      <c r="E5" s="2">
        <f>original_design_fresh!E5</f>
        <v>2</v>
      </c>
      <c r="F5" s="2">
        <f>original_design_fresh!F5</f>
        <v>6</v>
      </c>
      <c r="G5" s="2">
        <f>original_design_fresh!G5</f>
        <v>2</v>
      </c>
      <c r="H5" s="1">
        <f>SUM(C5:G7)</f>
        <v>62</v>
      </c>
    </row>
    <row r="6" spans="1:8">
      <c r="A6" s="1"/>
      <c r="B6" s="2" t="str">
        <f>LEFT(original_design_fresh!B6,FIND(")",original_design_fresh!B6))</f>
        <v>Medium (20-99)</v>
      </c>
      <c r="C6" s="2">
        <f>original_design_fresh!C6</f>
        <v>10</v>
      </c>
      <c r="D6" s="2">
        <f>original_design_fresh!D6</f>
        <v>7</v>
      </c>
      <c r="E6" s="2">
        <f>original_design_fresh!E6</f>
        <v>2</v>
      </c>
      <c r="F6" s="2">
        <f>original_design_fresh!F6</f>
        <v>2</v>
      </c>
      <c r="G6" s="2">
        <f>original_design_fresh!G6</f>
        <v>2</v>
      </c>
      <c r="H6" s="1"/>
    </row>
    <row r="7" spans="1:8">
      <c r="A7" s="1"/>
      <c r="B7" s="2" t="str">
        <f>LEFT(original_design_fresh!B7,FIND(")",original_design_fresh!B7))</f>
        <v>Large (100 or more)</v>
      </c>
      <c r="C7" s="2">
        <f>original_design_fresh!C7</f>
        <v>4</v>
      </c>
      <c r="D7" s="2">
        <f>original_design_fresh!D7</f>
        <v>2</v>
      </c>
      <c r="E7" s="2">
        <f>original_design_fresh!E7</f>
        <v>2</v>
      </c>
      <c r="F7" s="2">
        <f>original_design_fresh!F7</f>
        <v>1</v>
      </c>
      <c r="G7" s="2">
        <f>original_design_fresh!G7</f>
        <v>2</v>
      </c>
      <c r="H7" s="1"/>
    </row>
    <row r="8" spans="1:8">
      <c r="A8" s="1" t="str">
        <f>original_design_fresh!A8</f>
        <v>Adjara</v>
      </c>
      <c r="B8" s="2" t="str">
        <f>LEFT(original_design_fresh!B8,FIND(")",original_design_fresh!B8))</f>
        <v>Small (5-19)</v>
      </c>
      <c r="C8" s="2">
        <f>original_design_fresh!C8</f>
        <v>13</v>
      </c>
      <c r="D8" s="2">
        <f>original_design_fresh!D8</f>
        <v>11</v>
      </c>
      <c r="E8" s="2">
        <f>original_design_fresh!E8</f>
        <v>2</v>
      </c>
      <c r="F8" s="2">
        <f>original_design_fresh!F8</f>
        <v>21</v>
      </c>
      <c r="G8" s="2">
        <f>original_design_fresh!G8</f>
        <v>2</v>
      </c>
      <c r="H8" s="1">
        <f>SUM(C8:G10)</f>
        <v>78</v>
      </c>
    </row>
    <row r="9" spans="1:8">
      <c r="A9" s="1"/>
      <c r="B9" s="2" t="str">
        <f>LEFT(original_design_fresh!B9,FIND(")",original_design_fresh!B9))</f>
        <v>Medium (20-99)</v>
      </c>
      <c r="C9" s="2">
        <f>original_design_fresh!C9</f>
        <v>5</v>
      </c>
      <c r="D9" s="2">
        <f>original_design_fresh!D9</f>
        <v>7</v>
      </c>
      <c r="E9" s="2">
        <f>original_design_fresh!E9</f>
        <v>2</v>
      </c>
      <c r="F9" s="2">
        <f>original_design_fresh!F9</f>
        <v>5</v>
      </c>
      <c r="G9" s="2">
        <f>original_design_fresh!G9</f>
        <v>2</v>
      </c>
      <c r="H9" s="1"/>
    </row>
    <row r="10" spans="1:8">
      <c r="A10" s="1"/>
      <c r="B10" s="2" t="str">
        <f>LEFT(original_design_fresh!B10,FIND(")",original_design_fresh!B10))</f>
        <v>Large (100 or more)</v>
      </c>
      <c r="C10" s="2">
        <f>original_design_fresh!C10</f>
        <v>0</v>
      </c>
      <c r="D10" s="2">
        <f>original_design_fresh!D10</f>
        <v>2</v>
      </c>
      <c r="E10" s="2">
        <f>original_design_fresh!E10</f>
        <v>1</v>
      </c>
      <c r="F10" s="2">
        <f>original_design_fresh!F10</f>
        <v>3</v>
      </c>
      <c r="G10" s="2">
        <f>original_design_fresh!G10</f>
        <v>2</v>
      </c>
      <c r="H10" s="1"/>
    </row>
    <row r="11" spans="1:8">
      <c r="A11" s="1" t="str">
        <f>original_design_fresh!A11</f>
        <v xml:space="preserve">Guria, Samegrelo, Zemo Svaneti </v>
      </c>
      <c r="B11" s="2" t="str">
        <f>LEFT(original_design_fresh!B11,FIND(")",original_design_fresh!B11))</f>
        <v>Small (5-19)</v>
      </c>
      <c r="C11" s="2">
        <f>original_design_fresh!C11</f>
        <v>2</v>
      </c>
      <c r="D11" s="2">
        <f>original_design_fresh!D11</f>
        <v>2</v>
      </c>
      <c r="E11" s="2">
        <f>original_design_fresh!E11</f>
        <v>2</v>
      </c>
      <c r="F11" s="2">
        <f>original_design_fresh!F11</f>
        <v>5</v>
      </c>
      <c r="G11" s="2">
        <f>original_design_fresh!G11</f>
        <v>2</v>
      </c>
      <c r="H11" s="1">
        <f>SUM(C11:G13)</f>
        <v>27</v>
      </c>
    </row>
    <row r="12" spans="1:8">
      <c r="A12" s="1"/>
      <c r="B12" s="2" t="str">
        <f>LEFT(original_design_fresh!B12,FIND(")",original_design_fresh!B12))</f>
        <v>Medium (20-99)</v>
      </c>
      <c r="C12" s="2">
        <f>original_design_fresh!C12</f>
        <v>2</v>
      </c>
      <c r="D12" s="2">
        <f>original_design_fresh!D12</f>
        <v>2</v>
      </c>
      <c r="E12" s="2">
        <f>original_design_fresh!E12</f>
        <v>2</v>
      </c>
      <c r="F12" s="2">
        <f>original_design_fresh!F12</f>
        <v>2</v>
      </c>
      <c r="G12" s="2">
        <f>original_design_fresh!G12</f>
        <v>2</v>
      </c>
      <c r="H12" s="1"/>
    </row>
    <row r="13" spans="1:8">
      <c r="A13" s="1"/>
      <c r="B13" s="2" t="str">
        <f>LEFT(original_design_fresh!B13,FIND(")",original_design_fresh!B13))</f>
        <v>Large (100 or more)</v>
      </c>
      <c r="C13" s="2">
        <f>original_design_fresh!C13</f>
        <v>1</v>
      </c>
      <c r="D13" s="2">
        <f>original_design_fresh!D13</f>
        <v>1</v>
      </c>
      <c r="E13" s="2">
        <f>original_design_fresh!E13</f>
        <v>0</v>
      </c>
      <c r="F13" s="2">
        <f>original_design_fresh!F13</f>
        <v>0</v>
      </c>
      <c r="G13" s="2">
        <f>original_design_fresh!G13</f>
        <v>2</v>
      </c>
      <c r="H13" s="1"/>
    </row>
    <row r="14" spans="1:8">
      <c r="A14" s="1" t="str">
        <f>original_design_fresh!A14</f>
        <v>Center</v>
      </c>
      <c r="B14" s="2" t="str">
        <f>LEFT(original_design_fresh!B14,FIND(")",original_design_fresh!B14))</f>
        <v>Small (5-19)</v>
      </c>
      <c r="C14" s="2">
        <f>original_design_fresh!C14</f>
        <v>8</v>
      </c>
      <c r="D14" s="2">
        <f>original_design_fresh!D14</f>
        <v>4</v>
      </c>
      <c r="E14" s="2">
        <f>original_design_fresh!E14</f>
        <v>2</v>
      </c>
      <c r="F14" s="2">
        <f>original_design_fresh!F14</f>
        <v>17</v>
      </c>
      <c r="G14" s="2">
        <f>original_design_fresh!G14</f>
        <v>2</v>
      </c>
      <c r="H14" s="1">
        <f>SUM(C14:G16)</f>
        <v>61</v>
      </c>
    </row>
    <row r="15" spans="1:8">
      <c r="A15" s="1"/>
      <c r="B15" s="2" t="str">
        <f>LEFT(original_design_fresh!B15,FIND(")",original_design_fresh!B15))</f>
        <v>Medium (20-99)</v>
      </c>
      <c r="C15" s="2">
        <f>original_design_fresh!C15</f>
        <v>3</v>
      </c>
      <c r="D15" s="2">
        <f>original_design_fresh!D15</f>
        <v>2</v>
      </c>
      <c r="E15" s="2">
        <f>original_design_fresh!E15</f>
        <v>2</v>
      </c>
      <c r="F15" s="2">
        <f>original_design_fresh!F15</f>
        <v>6</v>
      </c>
      <c r="G15" s="2">
        <f>original_design_fresh!G15</f>
        <v>2</v>
      </c>
      <c r="H15" s="1"/>
    </row>
    <row r="16" spans="1:8">
      <c r="A16" s="1"/>
      <c r="B16" s="2" t="str">
        <f>LEFT(original_design_fresh!B16,FIND(")",original_design_fresh!B16))</f>
        <v>Large (100 or more)</v>
      </c>
      <c r="C16" s="2">
        <f>original_design_fresh!C16</f>
        <v>5</v>
      </c>
      <c r="D16" s="2">
        <f>original_design_fresh!D16</f>
        <v>3</v>
      </c>
      <c r="E16" s="2">
        <f>original_design_fresh!E16</f>
        <v>1</v>
      </c>
      <c r="F16" s="2">
        <f>original_design_fresh!F16</f>
        <v>2</v>
      </c>
      <c r="G16" s="2">
        <f>original_design_fresh!G16</f>
        <v>2</v>
      </c>
      <c r="H16" s="1"/>
    </row>
    <row r="17" spans="1:8" ht="15.75" thickBot="1">
      <c r="A17" s="7"/>
      <c r="B17" s="7"/>
      <c r="C17" s="9">
        <f>SUM(C2:C16)</f>
        <v>80</v>
      </c>
      <c r="D17" s="9">
        <f t="shared" ref="D17:H17" si="0">SUM(D2:D16)</f>
        <v>67</v>
      </c>
      <c r="E17" s="9">
        <f t="shared" si="0"/>
        <v>46</v>
      </c>
      <c r="F17" s="9">
        <f t="shared" si="0"/>
        <v>87</v>
      </c>
      <c r="G17" s="9">
        <f t="shared" si="0"/>
        <v>49</v>
      </c>
      <c r="H17" s="9">
        <f t="shared" si="0"/>
        <v>329</v>
      </c>
    </row>
    <row r="18" spans="1:8" ht="15.75" thickTop="1">
      <c r="A18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"/>
  <sheetViews>
    <sheetView workbookViewId="0">
      <selection sqref="A1:H17"/>
    </sheetView>
  </sheetViews>
  <sheetFormatPr defaultRowHeight="15"/>
  <cols>
    <col min="1" max="1" width="27.5703125" customWidth="1"/>
    <col min="2" max="2" width="15.7109375" bestFit="1" customWidth="1"/>
    <col min="3" max="3" width="12.5703125" customWidth="1"/>
    <col min="4" max="4" width="13.85546875" customWidth="1"/>
    <col min="5" max="5" width="14.140625" customWidth="1"/>
    <col min="6" max="6" width="11" style="79" customWidth="1"/>
  </cols>
  <sheetData>
    <row r="1" spans="1:8" ht="27" thickBot="1">
      <c r="A1" s="6"/>
      <c r="B1" s="6"/>
      <c r="C1" s="4" t="str">
        <f>RIGHT(SUBSTITUTE(original_design_panel!C1,"_"," "),LEN(SUBSTITUTE(original_design_panel!C1,"_"," "))-1)</f>
        <v>Food</v>
      </c>
      <c r="D1" s="4" t="str">
        <f>RIGHT(SUBSTITUTE(original_design_panel!D1,"_"," "),LEN(SUBSTITUTE(original_design_panel!D1,"_"," "))-1)</f>
        <v>Other Manufacturing</v>
      </c>
      <c r="E1" s="4" t="str">
        <f>RIGHT(SUBSTITUTE(original_design_panel!E1,"_"," "),LEN(SUBSTITUTE(original_design_panel!E1,"_"," "))-1)</f>
        <v>Retail</v>
      </c>
      <c r="F1" s="4" t="str">
        <f>RIGHT(SUBSTITUTE(original_design_panel!F1,"_"," "),LEN(SUBSTITUTE(original_design_panel!F1,"_"," "))-1)</f>
        <v>Hotels and Restaurants</v>
      </c>
      <c r="G1" s="4" t="str">
        <f>RIGHT(SUBSTITUTE(original_design_panel!G1,"_"," "),LEN(SUBSTITUTE(original_design_panel!G1,"_"," "))-1)</f>
        <v>Other Services</v>
      </c>
      <c r="H1" s="4" t="str">
        <f>RIGHT(SUBSTITUTE(original_design_panel!H1,"_"," "),LEN(SUBSTITUTE(original_design_panel!H1,"_"," "))-1)</f>
        <v>Grand Total</v>
      </c>
    </row>
    <row r="2" spans="1:8">
      <c r="A2" s="8" t="str">
        <f>original_design_panel!A2</f>
        <v>Tbilisi</v>
      </c>
      <c r="B2" s="2" t="str">
        <f>LEFT(original_design_panel!B2,FIND(")",original_design_panel!B2))</f>
        <v>Small (5-19)</v>
      </c>
      <c r="C2" s="5">
        <f>original_design_panel!C2</f>
        <v>3</v>
      </c>
      <c r="D2" s="5">
        <f>original_design_panel!D2</f>
        <v>6</v>
      </c>
      <c r="E2" s="5">
        <f>original_design_panel!E2</f>
        <v>10</v>
      </c>
      <c r="F2" s="5">
        <f>original_design_panel!F2</f>
        <v>0</v>
      </c>
      <c r="G2" s="5">
        <f>original_design_panel!G2</f>
        <v>10</v>
      </c>
      <c r="H2" s="79">
        <f>SUM(C2:G4)</f>
        <v>74</v>
      </c>
    </row>
    <row r="3" spans="1:8">
      <c r="A3" s="8"/>
      <c r="B3" s="2" t="str">
        <f>LEFT(original_design_panel!B3,FIND(")",original_design_panel!B3))</f>
        <v>Medium (20-99)</v>
      </c>
      <c r="C3" s="5">
        <f>original_design_panel!C3</f>
        <v>5</v>
      </c>
      <c r="D3" s="5">
        <f>original_design_panel!D3</f>
        <v>7</v>
      </c>
      <c r="E3" s="5">
        <f>original_design_panel!E3</f>
        <v>10</v>
      </c>
      <c r="F3" s="5">
        <f>original_design_panel!F3</f>
        <v>2</v>
      </c>
      <c r="G3" s="5">
        <f>original_design_panel!G3</f>
        <v>10</v>
      </c>
      <c r="H3" s="79"/>
    </row>
    <row r="4" spans="1:8">
      <c r="A4" s="8"/>
      <c r="B4" s="2" t="str">
        <f>LEFT(original_design_panel!B4,FIND(")",original_design_panel!B4))</f>
        <v>Large (100 or more)</v>
      </c>
      <c r="C4" s="5">
        <f>original_design_panel!C4</f>
        <v>3</v>
      </c>
      <c r="D4" s="5">
        <f>original_design_panel!D4</f>
        <v>3</v>
      </c>
      <c r="E4" s="5">
        <f>original_design_panel!E4</f>
        <v>2</v>
      </c>
      <c r="F4" s="5">
        <f>original_design_panel!F4</f>
        <v>0</v>
      </c>
      <c r="G4" s="5">
        <f>original_design_panel!G4</f>
        <v>3</v>
      </c>
      <c r="H4" s="79"/>
    </row>
    <row r="5" spans="1:8">
      <c r="A5" s="8" t="str">
        <f>original_design_panel!A5</f>
        <v>East</v>
      </c>
      <c r="B5" s="2" t="str">
        <f>LEFT(original_design_panel!B5,FIND(")",original_design_panel!B5))</f>
        <v>Small (5-19)</v>
      </c>
      <c r="C5" s="5">
        <f>original_design_panel!C5</f>
        <v>4</v>
      </c>
      <c r="D5" s="5">
        <f>original_design_panel!D5</f>
        <v>8</v>
      </c>
      <c r="E5" s="5">
        <f>original_design_panel!E5</f>
        <v>10</v>
      </c>
      <c r="F5" s="5">
        <f>original_design_panel!F5</f>
        <v>1</v>
      </c>
      <c r="G5" s="5">
        <f>original_design_panel!G5</f>
        <v>7</v>
      </c>
      <c r="H5" s="79">
        <f>SUM(C5:G7)</f>
        <v>53</v>
      </c>
    </row>
    <row r="6" spans="1:8">
      <c r="A6" s="8"/>
      <c r="B6" s="2" t="str">
        <f>LEFT(original_design_panel!B6,FIND(")",original_design_panel!B6))</f>
        <v>Medium (20-99)</v>
      </c>
      <c r="C6" s="5">
        <f>original_design_panel!C6</f>
        <v>2</v>
      </c>
      <c r="D6" s="5">
        <f>original_design_panel!D6</f>
        <v>4</v>
      </c>
      <c r="E6" s="5">
        <f>original_design_panel!E6</f>
        <v>5</v>
      </c>
      <c r="F6" s="5">
        <f>original_design_panel!F6</f>
        <v>0</v>
      </c>
      <c r="G6" s="5">
        <f>original_design_panel!G6</f>
        <v>5</v>
      </c>
      <c r="H6" s="79"/>
    </row>
    <row r="7" spans="1:8">
      <c r="A7" s="8"/>
      <c r="B7" s="2" t="str">
        <f>LEFT(original_design_panel!B7,FIND(")",original_design_panel!B7))</f>
        <v>Large (100 or more)</v>
      </c>
      <c r="C7" s="5">
        <f>original_design_panel!C7</f>
        <v>1</v>
      </c>
      <c r="D7" s="5">
        <f>original_design_panel!D7</f>
        <v>4</v>
      </c>
      <c r="E7" s="5">
        <f>original_design_panel!E7</f>
        <v>1</v>
      </c>
      <c r="F7" s="5">
        <f>original_design_panel!F7</f>
        <v>0</v>
      </c>
      <c r="G7" s="5">
        <f>original_design_panel!G7</f>
        <v>1</v>
      </c>
      <c r="H7" s="79"/>
    </row>
    <row r="8" spans="1:8">
      <c r="A8" s="8" t="str">
        <f>original_design_panel!A8</f>
        <v>Adjara</v>
      </c>
      <c r="B8" s="2" t="str">
        <f>LEFT(original_design_panel!B8,FIND(")",original_design_panel!B8))</f>
        <v>Small (5-19)</v>
      </c>
      <c r="C8" s="5">
        <f>original_design_panel!C8</f>
        <v>1</v>
      </c>
      <c r="D8" s="5">
        <f>original_design_panel!D8</f>
        <v>2</v>
      </c>
      <c r="E8" s="5">
        <f>original_design_panel!E8</f>
        <v>10</v>
      </c>
      <c r="F8" s="5">
        <f>original_design_panel!F8</f>
        <v>5</v>
      </c>
      <c r="G8" s="5">
        <f>original_design_panel!G8</f>
        <v>8</v>
      </c>
      <c r="H8" s="79">
        <f>SUM(C8:G10)</f>
        <v>37</v>
      </c>
    </row>
    <row r="9" spans="1:8">
      <c r="A9" s="8"/>
      <c r="B9" s="2" t="str">
        <f>LEFT(original_design_panel!B9,FIND(")",original_design_panel!B9))</f>
        <v>Medium (20-99)</v>
      </c>
      <c r="C9" s="5">
        <f>original_design_panel!C9</f>
        <v>2</v>
      </c>
      <c r="D9" s="5">
        <f>original_design_panel!D9</f>
        <v>0</v>
      </c>
      <c r="E9" s="5">
        <f>original_design_panel!E9</f>
        <v>1</v>
      </c>
      <c r="F9" s="5">
        <f>original_design_panel!F9</f>
        <v>1</v>
      </c>
      <c r="G9" s="5">
        <f>original_design_panel!G9</f>
        <v>4</v>
      </c>
      <c r="H9" s="79"/>
    </row>
    <row r="10" spans="1:8">
      <c r="A10" s="8"/>
      <c r="B10" s="2" t="str">
        <f>LEFT(original_design_panel!B10,FIND(")",original_design_panel!B10))</f>
        <v>Large (100 or more)</v>
      </c>
      <c r="C10" s="5">
        <f>original_design_panel!C10</f>
        <v>1</v>
      </c>
      <c r="D10" s="5">
        <f>original_design_panel!D10</f>
        <v>0</v>
      </c>
      <c r="E10" s="5">
        <f>original_design_panel!E10</f>
        <v>0</v>
      </c>
      <c r="F10" s="5">
        <f>original_design_panel!F10</f>
        <v>0</v>
      </c>
      <c r="G10" s="5">
        <f>original_design_panel!G10</f>
        <v>2</v>
      </c>
      <c r="H10" s="79"/>
    </row>
    <row r="11" spans="1:8">
      <c r="A11" s="8" t="str">
        <f>original_design_panel!A11</f>
        <v xml:space="preserve">Guria, Samegrelo, Zemo Svaneti </v>
      </c>
      <c r="B11" s="2" t="str">
        <f>LEFT(original_design_panel!B11,FIND(")",original_design_panel!B11))</f>
        <v>Small (5-19)</v>
      </c>
      <c r="C11" s="5">
        <f>original_design_panel!C11</f>
        <v>3</v>
      </c>
      <c r="D11" s="5">
        <f>original_design_panel!D11</f>
        <v>2</v>
      </c>
      <c r="E11" s="5">
        <f>original_design_panel!E11</f>
        <v>10</v>
      </c>
      <c r="F11" s="5">
        <f>original_design_panel!F11</f>
        <v>1</v>
      </c>
      <c r="G11" s="5">
        <f>original_design_panel!G11</f>
        <v>5</v>
      </c>
      <c r="H11" s="79">
        <f>SUM(C11:G13)</f>
        <v>28</v>
      </c>
    </row>
    <row r="12" spans="1:8">
      <c r="A12" s="8"/>
      <c r="B12" s="2" t="str">
        <f>LEFT(original_design_panel!B12,FIND(")",original_design_panel!B12))</f>
        <v>Medium (20-99)</v>
      </c>
      <c r="C12" s="5">
        <f>original_design_panel!C12</f>
        <v>4</v>
      </c>
      <c r="D12" s="5">
        <f>original_design_panel!D12</f>
        <v>2</v>
      </c>
      <c r="E12" s="5">
        <f>original_design_panel!E12</f>
        <v>0</v>
      </c>
      <c r="F12" s="5">
        <f>original_design_panel!F12</f>
        <v>0</v>
      </c>
      <c r="G12" s="5">
        <f>original_design_panel!G12</f>
        <v>1</v>
      </c>
      <c r="H12" s="79"/>
    </row>
    <row r="13" spans="1:8">
      <c r="A13" s="8"/>
      <c r="B13" s="2" t="str">
        <f>LEFT(original_design_panel!B13,FIND(")",original_design_panel!B13))</f>
        <v>Large (100 or more)</v>
      </c>
      <c r="C13" s="5">
        <f>original_design_panel!C13</f>
        <v>0</v>
      </c>
      <c r="D13" s="5">
        <f>original_design_panel!D13</f>
        <v>0</v>
      </c>
      <c r="E13" s="5">
        <f>original_design_panel!E13</f>
        <v>0</v>
      </c>
      <c r="F13" s="5">
        <f>original_design_panel!F13</f>
        <v>0</v>
      </c>
      <c r="G13" s="5">
        <f>original_design_panel!G13</f>
        <v>0</v>
      </c>
      <c r="H13" s="79"/>
    </row>
    <row r="14" spans="1:8">
      <c r="A14" s="8" t="str">
        <f>original_design_panel!A14</f>
        <v>Center</v>
      </c>
      <c r="B14" s="2" t="str">
        <f>LEFT(original_design_panel!B14,FIND(")",original_design_panel!B14))</f>
        <v>Small (5-19)</v>
      </c>
      <c r="C14" s="5">
        <f>original_design_panel!C14</f>
        <v>5</v>
      </c>
      <c r="D14" s="5">
        <f>original_design_panel!D14</f>
        <v>6</v>
      </c>
      <c r="E14" s="5">
        <f>original_design_panel!E14</f>
        <v>10</v>
      </c>
      <c r="F14" s="5">
        <f>original_design_panel!F14</f>
        <v>3</v>
      </c>
      <c r="G14" s="5">
        <f>original_design_panel!G14</f>
        <v>10</v>
      </c>
      <c r="H14" s="79">
        <f>SUM(C14:G16)</f>
        <v>59</v>
      </c>
    </row>
    <row r="15" spans="1:8">
      <c r="A15" s="8"/>
      <c r="B15" s="2" t="str">
        <f>LEFT(original_design_panel!B15,FIND(")",original_design_panel!B15))</f>
        <v>Medium (20-99)</v>
      </c>
      <c r="C15" s="5">
        <f>original_design_panel!C15</f>
        <v>5</v>
      </c>
      <c r="D15" s="5">
        <f>original_design_panel!D15</f>
        <v>5</v>
      </c>
      <c r="E15" s="5">
        <f>original_design_panel!E15</f>
        <v>4</v>
      </c>
      <c r="F15" s="5">
        <f>original_design_panel!F15</f>
        <v>0</v>
      </c>
      <c r="G15" s="5">
        <f>original_design_panel!G15</f>
        <v>5</v>
      </c>
      <c r="H15" s="79"/>
    </row>
    <row r="16" spans="1:8">
      <c r="A16" s="8"/>
      <c r="B16" s="2" t="str">
        <f>LEFT(original_design_panel!B16,FIND(")",original_design_panel!B16))</f>
        <v>Large (100 or more)</v>
      </c>
      <c r="C16" s="5">
        <f>original_design_panel!C16</f>
        <v>1</v>
      </c>
      <c r="D16" s="5">
        <f>original_design_panel!D16</f>
        <v>4</v>
      </c>
      <c r="E16" s="5">
        <f>original_design_panel!E16</f>
        <v>1</v>
      </c>
      <c r="F16" s="5">
        <f>original_design_panel!F16</f>
        <v>0</v>
      </c>
      <c r="G16" s="5">
        <f>original_design_panel!G16</f>
        <v>0</v>
      </c>
      <c r="H16" s="79"/>
    </row>
    <row r="17" spans="1:8" ht="15.75" thickBot="1">
      <c r="A17" s="7"/>
      <c r="B17" s="9"/>
      <c r="C17" s="9">
        <f>SUM(C2:C16)</f>
        <v>40</v>
      </c>
      <c r="D17" s="9">
        <f t="shared" ref="D17:H17" si="0">SUM(D2:D16)</f>
        <v>53</v>
      </c>
      <c r="E17" s="9">
        <f t="shared" si="0"/>
        <v>74</v>
      </c>
      <c r="F17" s="9">
        <f t="shared" si="0"/>
        <v>13</v>
      </c>
      <c r="G17" s="9">
        <f t="shared" si="0"/>
        <v>71</v>
      </c>
      <c r="H17" s="9">
        <f t="shared" si="0"/>
        <v>251</v>
      </c>
    </row>
    <row r="18" spans="1:8" ht="15.75" thickTop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"/>
  <sheetViews>
    <sheetView workbookViewId="0">
      <selection sqref="A1:H17"/>
    </sheetView>
  </sheetViews>
  <sheetFormatPr defaultRowHeight="15"/>
  <cols>
    <col min="1" max="1" width="27.140625" bestFit="1" customWidth="1"/>
    <col min="2" max="2" width="15.7109375" bestFit="1" customWidth="1"/>
    <col min="3" max="3" width="12.85546875" customWidth="1"/>
    <col min="4" max="4" width="14.140625" customWidth="1"/>
    <col min="5" max="5" width="12.85546875" customWidth="1"/>
    <col min="6" max="6" width="11.5703125" style="79" customWidth="1"/>
  </cols>
  <sheetData>
    <row r="1" spans="1:8" ht="27" thickBot="1">
      <c r="A1" s="6"/>
      <c r="B1" s="6"/>
      <c r="C1" s="4" t="str">
        <f>RIGHT(SUBSTITUTE('Frame Fresh and Panel'!C1,"_"," "),LEN(SUBSTITUTE('Frame Fresh and Panel'!C1,"_"," "))-1)</f>
        <v>Food</v>
      </c>
      <c r="D1" s="4" t="str">
        <f>RIGHT(SUBSTITUTE('Frame Fresh and Panel'!D1,"_"," "),LEN(SUBSTITUTE('Frame Fresh and Panel'!D1,"_"," "))-1)</f>
        <v>Other Manufacturing</v>
      </c>
      <c r="E1" s="4" t="str">
        <f>RIGHT(SUBSTITUTE('Frame Fresh and Panel'!E1,"_"," "),LEN(SUBSTITUTE('Frame Fresh and Panel'!E1,"_"," "))-1)</f>
        <v>Retail</v>
      </c>
      <c r="F1" s="4" t="str">
        <f>RIGHT(SUBSTITUTE('Frame Fresh and Panel'!F1,"_"," "),LEN(SUBSTITUTE('Frame Fresh and Panel'!F1,"_"," "))-1)</f>
        <v>Hotels and Restaurants</v>
      </c>
      <c r="G1" s="4" t="str">
        <f>RIGHT(SUBSTITUTE('Frame Fresh and Panel'!G1,"_"," "),LEN(SUBSTITUTE('Frame Fresh and Panel'!G1,"_"," "))-1)</f>
        <v>Other Services</v>
      </c>
      <c r="H1" s="4" t="str">
        <f>RIGHT(SUBSTITUTE('Frame Fresh and Panel'!H1,"_"," "),LEN(SUBSTITUTE('Frame Fresh and Panel'!H1,"_"," "))-1)</f>
        <v>Grand Total</v>
      </c>
    </row>
    <row r="2" spans="1:8">
      <c r="A2" s="8" t="str">
        <f>'Frame Fresh and Panel'!A2</f>
        <v>Tbilisi</v>
      </c>
      <c r="B2" s="5" t="str">
        <f>LEFT('Frame Fresh and Panel'!B2,FIND(")",'Frame Fresh and Panel'!B2))</f>
        <v>Small (5-19)</v>
      </c>
      <c r="C2" s="5">
        <f>'Frame Fresh and Panel'!C2</f>
        <v>190</v>
      </c>
      <c r="D2" s="5">
        <f>'Frame Fresh and Panel'!D2</f>
        <v>527</v>
      </c>
      <c r="E2" s="5">
        <f>'Frame Fresh and Panel'!E2</f>
        <v>953</v>
      </c>
      <c r="F2" s="5">
        <f>'Frame Fresh and Panel'!F2</f>
        <v>159</v>
      </c>
      <c r="G2" s="5">
        <f>'Frame Fresh and Panel'!G2</f>
        <v>3390</v>
      </c>
      <c r="H2" s="79">
        <f>SUM(C2:G4)</f>
        <v>7084</v>
      </c>
    </row>
    <row r="3" spans="1:8">
      <c r="A3" s="8"/>
      <c r="B3" s="5" t="str">
        <f>LEFT('Frame Fresh and Panel'!B3,FIND(")",'Frame Fresh and Panel'!B3))</f>
        <v>Medium (20-99)</v>
      </c>
      <c r="C3" s="5">
        <f>'Frame Fresh and Panel'!C3</f>
        <v>93</v>
      </c>
      <c r="D3" s="5">
        <f>'Frame Fresh and Panel'!D3</f>
        <v>176</v>
      </c>
      <c r="E3" s="5">
        <f>'Frame Fresh and Panel'!E3</f>
        <v>205</v>
      </c>
      <c r="F3" s="5">
        <f>'Frame Fresh and Panel'!F3</f>
        <v>50</v>
      </c>
      <c r="G3" s="5">
        <f>'Frame Fresh and Panel'!G3</f>
        <v>1007</v>
      </c>
      <c r="H3" s="79"/>
    </row>
    <row r="4" spans="1:8">
      <c r="A4" s="8"/>
      <c r="B4" s="5" t="str">
        <f>LEFT('Frame Fresh and Panel'!B4,FIND(")",'Frame Fresh and Panel'!B4))</f>
        <v>Large (100 or more)</v>
      </c>
      <c r="C4" s="5">
        <f>'Frame Fresh and Panel'!C4</f>
        <v>36</v>
      </c>
      <c r="D4" s="5">
        <f>'Frame Fresh and Panel'!D4</f>
        <v>32</v>
      </c>
      <c r="E4" s="5">
        <f>'Frame Fresh and Panel'!E4</f>
        <v>81</v>
      </c>
      <c r="F4" s="5">
        <f>'Frame Fresh and Panel'!F4</f>
        <v>11</v>
      </c>
      <c r="G4" s="5">
        <f>'Frame Fresh and Panel'!G4</f>
        <v>174</v>
      </c>
      <c r="H4" s="79"/>
    </row>
    <row r="5" spans="1:8">
      <c r="A5" s="8" t="str">
        <f>'Frame Fresh and Panel'!A5</f>
        <v>East</v>
      </c>
      <c r="B5" s="5" t="str">
        <f>LEFT('Frame Fresh and Panel'!B5,FIND(")",'Frame Fresh and Panel'!B5))</f>
        <v>Small (5-19)</v>
      </c>
      <c r="C5" s="5">
        <f>'Frame Fresh and Panel'!C5</f>
        <v>120</v>
      </c>
      <c r="D5" s="5">
        <f>'Frame Fresh and Panel'!D5</f>
        <v>96</v>
      </c>
      <c r="E5" s="5">
        <f>'Frame Fresh and Panel'!E5</f>
        <v>249</v>
      </c>
      <c r="F5" s="5">
        <f>'Frame Fresh and Panel'!F5</f>
        <v>21</v>
      </c>
      <c r="G5" s="5">
        <f>'Frame Fresh and Panel'!G5</f>
        <v>396</v>
      </c>
      <c r="H5" s="79">
        <f>SUM(C5:G7)</f>
        <v>1099</v>
      </c>
    </row>
    <row r="6" spans="1:8">
      <c r="A6" s="8"/>
      <c r="B6" s="5" t="str">
        <f>LEFT('Frame Fresh and Panel'!B6,FIND(")",'Frame Fresh and Panel'!B6))</f>
        <v>Medium (20-99)</v>
      </c>
      <c r="C6" s="5">
        <f>'Frame Fresh and Panel'!C6</f>
        <v>36</v>
      </c>
      <c r="D6" s="5">
        <f>'Frame Fresh and Panel'!D6</f>
        <v>41</v>
      </c>
      <c r="E6" s="5">
        <f>'Frame Fresh and Panel'!E6</f>
        <v>24</v>
      </c>
      <c r="F6" s="5">
        <f>'Frame Fresh and Panel'!F6</f>
        <v>8</v>
      </c>
      <c r="G6" s="5">
        <f>'Frame Fresh and Panel'!G6</f>
        <v>66</v>
      </c>
      <c r="H6" s="79"/>
    </row>
    <row r="7" spans="1:8">
      <c r="A7" s="8"/>
      <c r="B7" s="5" t="str">
        <f>LEFT('Frame Fresh and Panel'!B7,FIND(")",'Frame Fresh and Panel'!B7))</f>
        <v>Large (100 or more)</v>
      </c>
      <c r="C7" s="5">
        <f>'Frame Fresh and Panel'!C7</f>
        <v>14</v>
      </c>
      <c r="D7" s="5">
        <f>'Frame Fresh and Panel'!D7</f>
        <v>11</v>
      </c>
      <c r="E7" s="5">
        <f>'Frame Fresh and Panel'!E7</f>
        <v>6</v>
      </c>
      <c r="F7" s="5">
        <f>'Frame Fresh and Panel'!F7</f>
        <v>2</v>
      </c>
      <c r="G7" s="5">
        <f>'Frame Fresh and Panel'!G7</f>
        <v>9</v>
      </c>
      <c r="H7" s="79"/>
    </row>
    <row r="8" spans="1:8">
      <c r="A8" s="8" t="str">
        <f>'Frame Fresh and Panel'!A8</f>
        <v>Adjara</v>
      </c>
      <c r="B8" s="5" t="str">
        <f>LEFT('Frame Fresh and Panel'!B8,FIND(")",'Frame Fresh and Panel'!B8))</f>
        <v>Small (5-19)</v>
      </c>
      <c r="C8" s="5">
        <f>'Frame Fresh and Panel'!C8</f>
        <v>61</v>
      </c>
      <c r="D8" s="5">
        <f>'Frame Fresh and Panel'!D8</f>
        <v>95</v>
      </c>
      <c r="E8" s="5">
        <f>'Frame Fresh and Panel'!E8</f>
        <v>244</v>
      </c>
      <c r="F8" s="5">
        <f>'Frame Fresh and Panel'!F8</f>
        <v>84</v>
      </c>
      <c r="G8" s="5">
        <f>'Frame Fresh and Panel'!G8</f>
        <v>671</v>
      </c>
      <c r="H8" s="79">
        <f>SUM(C8:G10)</f>
        <v>1468</v>
      </c>
    </row>
    <row r="9" spans="1:8">
      <c r="A9" s="8"/>
      <c r="B9" s="5" t="str">
        <f>LEFT('Frame Fresh and Panel'!B9,FIND(")",'Frame Fresh and Panel'!B9))</f>
        <v>Medium (20-99)</v>
      </c>
      <c r="C9" s="5">
        <f>'Frame Fresh and Panel'!C9</f>
        <v>17</v>
      </c>
      <c r="D9" s="5">
        <f>'Frame Fresh and Panel'!D9</f>
        <v>22</v>
      </c>
      <c r="E9" s="5">
        <f>'Frame Fresh and Panel'!E9</f>
        <v>26</v>
      </c>
      <c r="F9" s="5">
        <f>'Frame Fresh and Panel'!F9</f>
        <v>16</v>
      </c>
      <c r="G9" s="5">
        <f>'Frame Fresh and Panel'!G9</f>
        <v>183</v>
      </c>
      <c r="H9" s="79"/>
    </row>
    <row r="10" spans="1:8">
      <c r="A10" s="8"/>
      <c r="B10" s="5" t="str">
        <f>LEFT('Frame Fresh and Panel'!B10,FIND(")",'Frame Fresh and Panel'!B10))</f>
        <v>Large (100 or more)</v>
      </c>
      <c r="C10" s="5">
        <f>'Frame Fresh and Panel'!C10</f>
        <v>2</v>
      </c>
      <c r="D10" s="5">
        <f>'Frame Fresh and Panel'!D10</f>
        <v>8</v>
      </c>
      <c r="E10" s="5">
        <f>'Frame Fresh and Panel'!E10</f>
        <v>2</v>
      </c>
      <c r="F10" s="5">
        <f>'Frame Fresh and Panel'!F10</f>
        <v>11</v>
      </c>
      <c r="G10" s="5">
        <f>'Frame Fresh and Panel'!G10</f>
        <v>26</v>
      </c>
      <c r="H10" s="79"/>
    </row>
    <row r="11" spans="1:8">
      <c r="A11" s="8" t="str">
        <f>'Frame Fresh and Panel'!A11</f>
        <v xml:space="preserve">Guria, Samegrelo, Zemo Svaneti </v>
      </c>
      <c r="B11" s="5" t="str">
        <f>LEFT('Frame Fresh and Panel'!B11,FIND(")",'Frame Fresh and Panel'!B11))</f>
        <v>Small (5-19)</v>
      </c>
      <c r="C11" s="5">
        <f>'Frame Fresh and Panel'!C11</f>
        <v>91</v>
      </c>
      <c r="D11" s="5">
        <f>'Frame Fresh and Panel'!D11</f>
        <v>37</v>
      </c>
      <c r="E11" s="5">
        <f>'Frame Fresh and Panel'!E11</f>
        <v>116</v>
      </c>
      <c r="F11" s="5">
        <f>'Frame Fresh and Panel'!F11</f>
        <v>20</v>
      </c>
      <c r="G11" s="5">
        <f>'Frame Fresh and Panel'!G11</f>
        <v>322</v>
      </c>
      <c r="H11" s="79">
        <f>SUM(C11:G13)</f>
        <v>722</v>
      </c>
    </row>
    <row r="12" spans="1:8">
      <c r="A12" s="8"/>
      <c r="B12" s="5" t="str">
        <f>LEFT('Frame Fresh and Panel'!B12,FIND(")",'Frame Fresh and Panel'!B12))</f>
        <v>Medium (20-99)</v>
      </c>
      <c r="C12" s="5">
        <f>'Frame Fresh and Panel'!C12</f>
        <v>24</v>
      </c>
      <c r="D12" s="5">
        <f>'Frame Fresh and Panel'!D12</f>
        <v>11</v>
      </c>
      <c r="E12" s="5">
        <f>'Frame Fresh and Panel'!E12</f>
        <v>10</v>
      </c>
      <c r="F12" s="5">
        <f>'Frame Fresh and Panel'!F12</f>
        <v>6</v>
      </c>
      <c r="G12" s="5">
        <f>'Frame Fresh and Panel'!G12</f>
        <v>62</v>
      </c>
      <c r="H12" s="79"/>
    </row>
    <row r="13" spans="1:8">
      <c r="A13" s="8"/>
      <c r="B13" s="5" t="str">
        <f>LEFT('Frame Fresh and Panel'!B13,FIND(")",'Frame Fresh and Panel'!B13))</f>
        <v>Large (100 or more)</v>
      </c>
      <c r="C13" s="5">
        <f>'Frame Fresh and Panel'!C13</f>
        <v>4</v>
      </c>
      <c r="D13" s="5">
        <f>'Frame Fresh and Panel'!D13</f>
        <v>3</v>
      </c>
      <c r="E13" s="5">
        <f>'Frame Fresh and Panel'!E13</f>
        <v>0</v>
      </c>
      <c r="F13" s="5">
        <f>'Frame Fresh and Panel'!F13</f>
        <v>1</v>
      </c>
      <c r="G13" s="5">
        <f>'Frame Fresh and Panel'!G13</f>
        <v>15</v>
      </c>
      <c r="H13" s="79"/>
    </row>
    <row r="14" spans="1:8">
      <c r="A14" s="8" t="str">
        <f>'Frame Fresh and Panel'!A14</f>
        <v>Center</v>
      </c>
      <c r="B14" s="5" t="str">
        <f>LEFT('Frame Fresh and Panel'!B14,FIND(")",'Frame Fresh and Panel'!B14))</f>
        <v>Small (5-19)</v>
      </c>
      <c r="C14" s="5">
        <f>'Frame Fresh and Panel'!C14</f>
        <v>150</v>
      </c>
      <c r="D14" s="5">
        <f>'Frame Fresh and Panel'!D14</f>
        <v>158</v>
      </c>
      <c r="E14" s="5">
        <f>'Frame Fresh and Panel'!E14</f>
        <v>361</v>
      </c>
      <c r="F14" s="5">
        <f>'Frame Fresh and Panel'!F14</f>
        <v>87</v>
      </c>
      <c r="G14" s="5">
        <f>'Frame Fresh and Panel'!G14</f>
        <v>733</v>
      </c>
      <c r="H14" s="79">
        <f>SUM(C14:G16)</f>
        <v>1849</v>
      </c>
    </row>
    <row r="15" spans="1:8">
      <c r="A15" s="8"/>
      <c r="B15" s="5" t="str">
        <f>LEFT('Frame Fresh and Panel'!B15,FIND(")",'Frame Fresh and Panel'!B15))</f>
        <v>Medium (20-99)</v>
      </c>
      <c r="C15" s="5">
        <f>'Frame Fresh and Panel'!C15</f>
        <v>47</v>
      </c>
      <c r="D15" s="5">
        <f>'Frame Fresh and Panel'!D15</f>
        <v>57</v>
      </c>
      <c r="E15" s="5">
        <f>'Frame Fresh and Panel'!E15</f>
        <v>43</v>
      </c>
      <c r="F15" s="5">
        <f>'Frame Fresh and Panel'!F15</f>
        <v>21</v>
      </c>
      <c r="G15" s="5">
        <f>'Frame Fresh and Panel'!G15</f>
        <v>140</v>
      </c>
      <c r="H15" s="79"/>
    </row>
    <row r="16" spans="1:8">
      <c r="A16" s="8"/>
      <c r="B16" s="5" t="str">
        <f>LEFT('Frame Fresh and Panel'!B16,FIND(")",'Frame Fresh and Panel'!B16))</f>
        <v>Large (100 or more)</v>
      </c>
      <c r="C16" s="5">
        <f>'Frame Fresh and Panel'!C16</f>
        <v>17</v>
      </c>
      <c r="D16" s="5">
        <f>'Frame Fresh and Panel'!D16</f>
        <v>13</v>
      </c>
      <c r="E16" s="5">
        <f>'Frame Fresh and Panel'!E16</f>
        <v>3</v>
      </c>
      <c r="F16" s="5">
        <f>'Frame Fresh and Panel'!F16</f>
        <v>7</v>
      </c>
      <c r="G16" s="5">
        <f>'Frame Fresh and Panel'!G16</f>
        <v>12</v>
      </c>
      <c r="H16" s="79"/>
    </row>
    <row r="17" spans="1:8" ht="15.75" thickBot="1">
      <c r="A17" s="9"/>
      <c r="B17" s="9"/>
      <c r="C17" s="9">
        <f>SUM(C2:C16)</f>
        <v>902</v>
      </c>
      <c r="D17" s="9">
        <f t="shared" ref="D17:H17" si="0">SUM(D2:D16)</f>
        <v>1287</v>
      </c>
      <c r="E17" s="9">
        <f t="shared" si="0"/>
        <v>2323</v>
      </c>
      <c r="F17" s="9">
        <f t="shared" si="0"/>
        <v>504</v>
      </c>
      <c r="G17" s="9">
        <f t="shared" si="0"/>
        <v>7206</v>
      </c>
      <c r="H17" s="9">
        <f t="shared" si="0"/>
        <v>12222</v>
      </c>
    </row>
    <row r="18" spans="1:8" ht="15.75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8"/>
  <sheetViews>
    <sheetView workbookViewId="0">
      <selection activeCell="H2" sqref="H2:H16"/>
    </sheetView>
  </sheetViews>
  <sheetFormatPr defaultRowHeight="15"/>
  <cols>
    <col min="1" max="1" width="27" customWidth="1"/>
    <col min="2" max="2" width="15.7109375" bestFit="1" customWidth="1"/>
    <col min="3" max="3" width="12" customWidth="1"/>
    <col min="4" max="4" width="13.140625" customWidth="1"/>
    <col min="5" max="5" width="12.42578125" customWidth="1"/>
    <col min="6" max="6" width="12.140625" style="79" customWidth="1"/>
  </cols>
  <sheetData>
    <row r="1" spans="1:8" ht="27" thickBot="1">
      <c r="A1" s="6"/>
      <c r="B1" s="6"/>
      <c r="C1" s="4" t="str">
        <f>RIGHT(SUBSTITUTE('Frame Panel'!C1,"_"," "),LEN(SUBSTITUTE('Frame Panel'!C1,"_"," "))-1)</f>
        <v>Food</v>
      </c>
      <c r="D1" s="4" t="str">
        <f>RIGHT(SUBSTITUTE('Frame Panel'!D1,"_"," "),LEN(SUBSTITUTE('Frame Panel'!D1,"_"," "))-1)</f>
        <v>Other Manufacturing</v>
      </c>
      <c r="E1" s="4" t="str">
        <f>RIGHT(SUBSTITUTE('Frame Panel'!E1,"_"," "),LEN(SUBSTITUTE('Frame Panel'!E1,"_"," "))-1)</f>
        <v>Retail</v>
      </c>
      <c r="F1" s="4" t="str">
        <f>RIGHT(SUBSTITUTE('Frame Panel'!F1,"_"," "),LEN(SUBSTITUTE('Frame Panel'!F1,"_"," "))-1)</f>
        <v>Hotels and Restaurants</v>
      </c>
      <c r="G1" s="4" t="str">
        <f>RIGHT(SUBSTITUTE('Frame Panel'!G1,"_"," "),LEN(SUBSTITUTE('Frame Panel'!G1,"_"," "))-1)</f>
        <v>Other Services</v>
      </c>
      <c r="H1" s="4" t="str">
        <f>RIGHT(SUBSTITUTE('Frame Panel'!H1,"_"," "),LEN(SUBSTITUTE('Frame Panel'!H1,"_"," "))-1)</f>
        <v>Grand Total</v>
      </c>
    </row>
    <row r="2" spans="1:8">
      <c r="A2" s="8" t="str">
        <f>'Frame Panel'!A2</f>
        <v>Tbilisi</v>
      </c>
      <c r="B2" s="5" t="str">
        <f>LEFT('Frame Panel'!B2,FIND(")",'Frame Panel'!B2))</f>
        <v>Small (5-19)</v>
      </c>
      <c r="C2" s="5">
        <f>'Frame Panel'!C2</f>
        <v>4</v>
      </c>
      <c r="D2" s="5">
        <f>'Frame Panel'!D2</f>
        <v>10</v>
      </c>
      <c r="E2" s="5">
        <f>'Frame Panel'!E2</f>
        <v>37</v>
      </c>
      <c r="F2" s="5">
        <f>'Frame Panel'!F2</f>
        <v>0</v>
      </c>
      <c r="G2" s="5">
        <f>'Frame Panel'!G2</f>
        <v>32</v>
      </c>
      <c r="H2" s="79">
        <f>SUM(C2:G4)</f>
        <v>137</v>
      </c>
    </row>
    <row r="3" spans="1:8">
      <c r="A3" s="8"/>
      <c r="B3" s="5" t="str">
        <f>LEFT('Frame Panel'!B3,FIND(")",'Frame Panel'!B3))</f>
        <v>Medium (20-99)</v>
      </c>
      <c r="C3" s="5">
        <f>'Frame Panel'!C3</f>
        <v>6</v>
      </c>
      <c r="D3" s="5">
        <f>'Frame Panel'!D3</f>
        <v>8</v>
      </c>
      <c r="E3" s="5">
        <f>'Frame Panel'!E3</f>
        <v>11</v>
      </c>
      <c r="F3" s="5">
        <f>'Frame Panel'!F3</f>
        <v>2</v>
      </c>
      <c r="G3" s="5">
        <f>'Frame Panel'!G3</f>
        <v>16</v>
      </c>
      <c r="H3" s="79"/>
    </row>
    <row r="4" spans="1:8">
      <c r="A4" s="8"/>
      <c r="B4" s="5" t="str">
        <f>LEFT('Frame Panel'!B4,FIND(")",'Frame Panel'!B4))</f>
        <v>Large (100 or more)</v>
      </c>
      <c r="C4" s="5">
        <f>'Frame Panel'!C4</f>
        <v>3</v>
      </c>
      <c r="D4" s="5">
        <f>'Frame Panel'!D4</f>
        <v>3</v>
      </c>
      <c r="E4" s="5">
        <f>'Frame Panel'!E4</f>
        <v>2</v>
      </c>
      <c r="F4" s="5">
        <f>'Frame Panel'!F4</f>
        <v>0</v>
      </c>
      <c r="G4" s="5">
        <f>'Frame Panel'!G4</f>
        <v>3</v>
      </c>
      <c r="H4" s="79"/>
    </row>
    <row r="5" spans="1:8">
      <c r="A5" s="8" t="str">
        <f>'Frame Panel'!A5</f>
        <v>East</v>
      </c>
      <c r="B5" s="5" t="str">
        <f>LEFT('Frame Panel'!B5,FIND(")",'Frame Panel'!B5))</f>
        <v>Small (5-19)</v>
      </c>
      <c r="C5" s="5">
        <f>'Frame Panel'!C5</f>
        <v>6</v>
      </c>
      <c r="D5" s="5">
        <f>'Frame Panel'!D5</f>
        <v>8</v>
      </c>
      <c r="E5" s="5">
        <f>'Frame Panel'!E5</f>
        <v>20</v>
      </c>
      <c r="F5" s="5">
        <f>'Frame Panel'!F5</f>
        <v>1</v>
      </c>
      <c r="G5" s="5">
        <f>'Frame Panel'!G5</f>
        <v>8</v>
      </c>
      <c r="H5" s="79">
        <f>SUM(C5:G7)</f>
        <v>67</v>
      </c>
    </row>
    <row r="6" spans="1:8">
      <c r="A6" s="8"/>
      <c r="B6" s="5" t="str">
        <f>LEFT('Frame Panel'!B6,FIND(")",'Frame Panel'!B6))</f>
        <v>Medium (20-99)</v>
      </c>
      <c r="C6" s="5">
        <f>'Frame Panel'!C6</f>
        <v>2</v>
      </c>
      <c r="D6" s="5">
        <f>'Frame Panel'!D6</f>
        <v>4</v>
      </c>
      <c r="E6" s="5">
        <f>'Frame Panel'!E6</f>
        <v>5</v>
      </c>
      <c r="F6" s="5">
        <f>'Frame Panel'!F6</f>
        <v>0</v>
      </c>
      <c r="G6" s="5">
        <f>'Frame Panel'!G6</f>
        <v>6</v>
      </c>
      <c r="H6" s="79"/>
    </row>
    <row r="7" spans="1:8">
      <c r="A7" s="8"/>
      <c r="B7" s="5" t="str">
        <f>LEFT('Frame Panel'!B7,FIND(")",'Frame Panel'!B7))</f>
        <v>Large (100 or more)</v>
      </c>
      <c r="C7" s="5">
        <f>'Frame Panel'!C7</f>
        <v>1</v>
      </c>
      <c r="D7" s="5">
        <f>'Frame Panel'!D7</f>
        <v>4</v>
      </c>
      <c r="E7" s="5">
        <f>'Frame Panel'!E7</f>
        <v>1</v>
      </c>
      <c r="F7" s="5">
        <f>'Frame Panel'!F7</f>
        <v>0</v>
      </c>
      <c r="G7" s="5">
        <f>'Frame Panel'!G7</f>
        <v>1</v>
      </c>
      <c r="H7" s="79"/>
    </row>
    <row r="8" spans="1:8">
      <c r="A8" s="8" t="str">
        <f>'Frame Panel'!A8</f>
        <v>Adjara</v>
      </c>
      <c r="B8" s="5" t="str">
        <f>LEFT('Frame Panel'!B8,FIND(")",'Frame Panel'!B8))</f>
        <v>Small (5-19)</v>
      </c>
      <c r="C8" s="5">
        <f>'Frame Panel'!C8</f>
        <v>1</v>
      </c>
      <c r="D8" s="5">
        <f>'Frame Panel'!D8</f>
        <v>2</v>
      </c>
      <c r="E8" s="5">
        <f>'Frame Panel'!E8</f>
        <v>13</v>
      </c>
      <c r="F8" s="5">
        <f>'Frame Panel'!F8</f>
        <v>5</v>
      </c>
      <c r="G8" s="5">
        <f>'Frame Panel'!G8</f>
        <v>9</v>
      </c>
      <c r="H8" s="79">
        <f>SUM(C8:G10)</f>
        <v>41</v>
      </c>
    </row>
    <row r="9" spans="1:8">
      <c r="A9" s="8"/>
      <c r="B9" s="5" t="str">
        <f>LEFT('Frame Panel'!B9,FIND(")",'Frame Panel'!B9))</f>
        <v>Medium (20-99)</v>
      </c>
      <c r="C9" s="5">
        <f>'Frame Panel'!C9</f>
        <v>2</v>
      </c>
      <c r="D9" s="5">
        <f>'Frame Panel'!D9</f>
        <v>0</v>
      </c>
      <c r="E9" s="5">
        <f>'Frame Panel'!E9</f>
        <v>1</v>
      </c>
      <c r="F9" s="5">
        <f>'Frame Panel'!F9</f>
        <v>1</v>
      </c>
      <c r="G9" s="5">
        <f>'Frame Panel'!G9</f>
        <v>4</v>
      </c>
      <c r="H9" s="79"/>
    </row>
    <row r="10" spans="1:8">
      <c r="A10" s="8"/>
      <c r="B10" s="5" t="str">
        <f>LEFT('Frame Panel'!B10,FIND(")",'Frame Panel'!B10))</f>
        <v>Large (100 or more)</v>
      </c>
      <c r="C10" s="5">
        <f>'Frame Panel'!C10</f>
        <v>1</v>
      </c>
      <c r="D10" s="5">
        <f>'Frame Panel'!D10</f>
        <v>0</v>
      </c>
      <c r="E10" s="5">
        <f>'Frame Panel'!E10</f>
        <v>0</v>
      </c>
      <c r="F10" s="5">
        <f>'Frame Panel'!F10</f>
        <v>0</v>
      </c>
      <c r="G10" s="5">
        <f>'Frame Panel'!G10</f>
        <v>2</v>
      </c>
      <c r="H10" s="79"/>
    </row>
    <row r="11" spans="1:8">
      <c r="A11" s="8" t="str">
        <f>'Frame Panel'!A11</f>
        <v xml:space="preserve">Guria, Samegrelo, Zemo Svaneti </v>
      </c>
      <c r="B11" s="5" t="str">
        <f>LEFT('Frame Panel'!B11,FIND(")",'Frame Panel'!B11))</f>
        <v>Small (5-19)</v>
      </c>
      <c r="C11" s="5">
        <f>'Frame Panel'!C11</f>
        <v>3</v>
      </c>
      <c r="D11" s="5">
        <f>'Frame Panel'!D11</f>
        <v>2</v>
      </c>
      <c r="E11" s="5">
        <f>'Frame Panel'!E11</f>
        <v>12</v>
      </c>
      <c r="F11" s="5">
        <f>'Frame Panel'!F11</f>
        <v>1</v>
      </c>
      <c r="G11" s="5">
        <f>'Frame Panel'!G11</f>
        <v>5</v>
      </c>
      <c r="H11" s="79">
        <f>SUM(C11:G13)</f>
        <v>30</v>
      </c>
    </row>
    <row r="12" spans="1:8">
      <c r="A12" s="8"/>
      <c r="B12" s="5" t="str">
        <f>LEFT('Frame Panel'!B12,FIND(")",'Frame Panel'!B12))</f>
        <v>Medium (20-99)</v>
      </c>
      <c r="C12" s="5">
        <f>'Frame Panel'!C12</f>
        <v>4</v>
      </c>
      <c r="D12" s="5">
        <f>'Frame Panel'!D12</f>
        <v>2</v>
      </c>
      <c r="E12" s="5">
        <f>'Frame Panel'!E12</f>
        <v>0</v>
      </c>
      <c r="F12" s="5">
        <f>'Frame Panel'!F12</f>
        <v>0</v>
      </c>
      <c r="G12" s="5">
        <f>'Frame Panel'!G12</f>
        <v>1</v>
      </c>
      <c r="H12" s="79"/>
    </row>
    <row r="13" spans="1:8">
      <c r="A13" s="8"/>
      <c r="B13" s="5" t="s">
        <v>75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79"/>
    </row>
    <row r="14" spans="1:8">
      <c r="A14" s="8" t="str">
        <f>'Frame Panel'!A13</f>
        <v>Center</v>
      </c>
      <c r="B14" s="5" t="str">
        <f>LEFT('Frame Panel'!B13,FIND(")",'Frame Panel'!B13))</f>
        <v>Small (5-19)</v>
      </c>
      <c r="C14" s="5">
        <f>'Frame Panel'!C13</f>
        <v>6</v>
      </c>
      <c r="D14" s="5">
        <f>'Frame Panel'!D13</f>
        <v>6</v>
      </c>
      <c r="E14" s="5">
        <f>'Frame Panel'!E13</f>
        <v>30</v>
      </c>
      <c r="F14" s="5">
        <f>'Frame Panel'!F13</f>
        <v>3</v>
      </c>
      <c r="G14" s="5">
        <f>'Frame Panel'!G13</f>
        <v>13</v>
      </c>
      <c r="H14" s="79">
        <f>SUM(C14:G16)</f>
        <v>85</v>
      </c>
    </row>
    <row r="15" spans="1:8">
      <c r="A15" s="8"/>
      <c r="B15" s="5" t="str">
        <f>LEFT('Frame Panel'!B14,FIND(")",'Frame Panel'!B14))</f>
        <v>Medium (20-99)</v>
      </c>
      <c r="C15" s="5">
        <f>'Frame Panel'!C14</f>
        <v>5</v>
      </c>
      <c r="D15" s="5">
        <f>'Frame Panel'!D14</f>
        <v>6</v>
      </c>
      <c r="E15" s="5">
        <f>'Frame Panel'!E14</f>
        <v>4</v>
      </c>
      <c r="F15" s="5">
        <f>'Frame Panel'!F14</f>
        <v>0</v>
      </c>
      <c r="G15" s="5">
        <f>'Frame Panel'!G14</f>
        <v>6</v>
      </c>
      <c r="H15" s="79"/>
    </row>
    <row r="16" spans="1:8">
      <c r="A16" s="8"/>
      <c r="B16" s="5" t="str">
        <f>LEFT('Frame Panel'!B15,FIND(")",'Frame Panel'!B15))</f>
        <v>Large (100 or more)</v>
      </c>
      <c r="C16" s="5">
        <f>'Frame Panel'!C15</f>
        <v>1</v>
      </c>
      <c r="D16" s="5">
        <f>'Frame Panel'!D15</f>
        <v>4</v>
      </c>
      <c r="E16" s="5">
        <f>'Frame Panel'!E15</f>
        <v>1</v>
      </c>
      <c r="F16" s="5">
        <f>'Frame Panel'!F15</f>
        <v>0</v>
      </c>
      <c r="G16" s="5">
        <f>'Frame Panel'!G15</f>
        <v>0</v>
      </c>
      <c r="H16" s="79"/>
    </row>
    <row r="17" spans="1:8" ht="15.75" thickBot="1">
      <c r="A17" s="9"/>
      <c r="B17" s="9"/>
      <c r="C17" s="9">
        <f>SUM(C2:C16)</f>
        <v>45</v>
      </c>
      <c r="D17" s="9">
        <f t="shared" ref="D17:H17" si="0">SUM(D2:D16)</f>
        <v>59</v>
      </c>
      <c r="E17" s="9">
        <f t="shared" si="0"/>
        <v>137</v>
      </c>
      <c r="F17" s="9">
        <f t="shared" si="0"/>
        <v>13</v>
      </c>
      <c r="G17" s="9">
        <f t="shared" si="0"/>
        <v>106</v>
      </c>
      <c r="H17" s="9">
        <f t="shared" si="0"/>
        <v>360</v>
      </c>
    </row>
    <row r="18" spans="1:8" ht="15.75" thickTop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workbookViewId="0">
      <selection sqref="A1:H18"/>
    </sheetView>
  </sheetViews>
  <sheetFormatPr defaultRowHeight="15"/>
  <cols>
    <col min="1" max="1" width="27.85546875" customWidth="1"/>
    <col min="2" max="2" width="20.85546875" customWidth="1"/>
    <col min="3" max="3" width="12.85546875" customWidth="1"/>
    <col min="4" max="5" width="13.85546875" customWidth="1"/>
    <col min="6" max="6" width="11.28515625" style="79" customWidth="1"/>
  </cols>
  <sheetData>
    <row r="1" spans="1:8" ht="27" thickBot="1">
      <c r="A1" s="6"/>
      <c r="B1" s="6"/>
      <c r="C1" s="4" t="str">
        <f>RIGHT(SUBSTITUTE('Achieved Panel'!C1,"_"," "),LEN(SUBSTITUTE('Achieved Panel'!C1,"_"," "))-1)</f>
        <v>Food</v>
      </c>
      <c r="D1" s="4" t="str">
        <f>RIGHT(SUBSTITUTE('Achieved Panel'!D1,"_"," "),LEN(SUBSTITUTE('Achieved Panel'!D1,"_"," "))-1)</f>
        <v>Other Manufacturing</v>
      </c>
      <c r="E1" s="4" t="str">
        <f>RIGHT(SUBSTITUTE('Achieved Panel'!E1,"_"," "),LEN(SUBSTITUTE('Achieved Panel'!E1,"_"," "))-1)</f>
        <v>Retail</v>
      </c>
      <c r="F1" s="4" t="str">
        <f>RIGHT(SUBSTITUTE('Achieved Panel'!F1,"_"," "),LEN(SUBSTITUTE('Achieved Panel'!F1,"_"," "))-1)</f>
        <v>Hotels and Restaurants</v>
      </c>
      <c r="G1" s="4" t="str">
        <f>RIGHT(SUBSTITUTE('Achieved Panel'!G1,"_"," "),LEN(SUBSTITUTE('Achieved Panel'!G1,"_"," "))-1)</f>
        <v>Other Services</v>
      </c>
      <c r="H1" s="4" t="str">
        <f>RIGHT(SUBSTITUTE('Achieved Panel'!H1,"_"," "),LEN(SUBSTITUTE('Achieved Panel'!H1,"_"," "))-1)</f>
        <v>Grand Total</v>
      </c>
    </row>
    <row r="2" spans="1:8">
      <c r="A2" s="8" t="str">
        <f>'Achieved Panel'!A2</f>
        <v>Tbilisi</v>
      </c>
      <c r="B2" s="5" t="str">
        <f>LEFT('Achieved Panel'!B2,FIND(")",'Achieved Panel'!B2))</f>
        <v>Small (5-19)</v>
      </c>
      <c r="C2" s="5">
        <f>'Achieved Panel'!C2</f>
        <v>1</v>
      </c>
      <c r="D2" s="5">
        <f>'Achieved Panel'!D2</f>
        <v>1</v>
      </c>
      <c r="E2" s="5">
        <f>'Achieved Panel'!E2</f>
        <v>7</v>
      </c>
      <c r="F2" s="5">
        <f>'Achieved Panel'!F2</f>
        <v>0</v>
      </c>
      <c r="G2" s="5">
        <f>'Achieved Panel'!G2</f>
        <v>13</v>
      </c>
      <c r="H2">
        <f>SUM(C2:G4)</f>
        <v>38</v>
      </c>
    </row>
    <row r="3" spans="1:8">
      <c r="A3" s="8"/>
      <c r="B3" s="5" t="str">
        <f>LEFT('Achieved Panel'!B3,FIND(")",'Achieved Panel'!B3))</f>
        <v>Medium (20-99)</v>
      </c>
      <c r="C3" s="5">
        <f>'Achieved Panel'!C3</f>
        <v>1</v>
      </c>
      <c r="D3" s="5">
        <f>'Achieved Panel'!D3</f>
        <v>4</v>
      </c>
      <c r="E3" s="5">
        <f>'Achieved Panel'!E3</f>
        <v>4</v>
      </c>
      <c r="F3" s="5">
        <f>'Achieved Panel'!F3</f>
        <v>1</v>
      </c>
      <c r="G3" s="5">
        <f>'Achieved Panel'!G3</f>
        <v>3</v>
      </c>
    </row>
    <row r="4" spans="1:8">
      <c r="A4" s="8"/>
      <c r="B4" s="5" t="str">
        <f>LEFT('Achieved Panel'!B4,FIND(")",'Achieved Panel'!B4))</f>
        <v>Large (100 or more)</v>
      </c>
      <c r="C4" s="5">
        <f>'Achieved Panel'!C4</f>
        <v>1</v>
      </c>
      <c r="D4" s="5">
        <f>'Achieved Panel'!D4</f>
        <v>1</v>
      </c>
      <c r="E4" s="5">
        <f>'Achieved Panel'!E4</f>
        <v>0</v>
      </c>
      <c r="F4" s="5">
        <f>'Achieved Panel'!F4</f>
        <v>0</v>
      </c>
      <c r="G4" s="5">
        <f>'Achieved Panel'!G4</f>
        <v>1</v>
      </c>
    </row>
    <row r="5" spans="1:8">
      <c r="A5" s="8" t="str">
        <f>'Achieved Panel'!A5</f>
        <v>East</v>
      </c>
      <c r="B5" s="5" t="str">
        <f>LEFT('Achieved Panel'!B5,FIND(")",'Achieved Panel'!B5))</f>
        <v>Small (5-19)</v>
      </c>
      <c r="C5" s="5">
        <f>'Achieved Panel'!C5</f>
        <v>2</v>
      </c>
      <c r="D5" s="5">
        <f>'Achieved Panel'!D5</f>
        <v>1</v>
      </c>
      <c r="E5" s="5">
        <f>'Achieved Panel'!E5</f>
        <v>4</v>
      </c>
      <c r="F5" s="5">
        <f>'Achieved Panel'!F5</f>
        <v>1</v>
      </c>
      <c r="G5" s="5">
        <f>'Achieved Panel'!G5</f>
        <v>3</v>
      </c>
      <c r="H5">
        <f>SUM(C5:G8)</f>
        <v>18</v>
      </c>
    </row>
    <row r="6" spans="1:8">
      <c r="A6" s="8"/>
      <c r="B6" s="5" t="str">
        <f>LEFT('Achieved Panel'!B6,FIND(")",'Achieved Panel'!B6))</f>
        <v>Medium (20-99)</v>
      </c>
      <c r="C6" s="5">
        <f>'Achieved Panel'!C6</f>
        <v>0</v>
      </c>
      <c r="D6" s="5">
        <f>'Achieved Panel'!D6</f>
        <v>0</v>
      </c>
      <c r="E6" s="5">
        <f>'Achieved Panel'!E6</f>
        <v>1</v>
      </c>
      <c r="F6" s="5">
        <f>'Achieved Panel'!F6</f>
        <v>0</v>
      </c>
      <c r="G6" s="5">
        <f>'Achieved Panel'!G6</f>
        <v>0</v>
      </c>
    </row>
    <row r="7" spans="1:8">
      <c r="A7" s="8"/>
      <c r="B7" s="5" t="str">
        <f>LEFT('Achieved Panel'!B7,FIND(")",'Achieved Panel'!B7))</f>
        <v>Large (100 or more)</v>
      </c>
      <c r="C7" s="5">
        <f>'Achieved Panel'!C7</f>
        <v>1</v>
      </c>
      <c r="D7" s="5">
        <f>'Achieved Panel'!D7</f>
        <v>3</v>
      </c>
      <c r="E7" s="5">
        <f>'Achieved Panel'!E7</f>
        <v>0</v>
      </c>
      <c r="F7" s="5">
        <f>'Achieved Panel'!F7</f>
        <v>0</v>
      </c>
      <c r="G7" s="5">
        <f>'Achieved Panel'!G7</f>
        <v>0</v>
      </c>
    </row>
    <row r="8" spans="1:8">
      <c r="A8" s="8"/>
      <c r="B8" s="5" t="str">
        <f>LEFT('Achieved Panel'!B8,FIND(")",'Achieved Panel'!B8))</f>
        <v>Medium and Large (20+)</v>
      </c>
      <c r="C8" s="5">
        <f>'Achieved Panel'!C8</f>
        <v>0</v>
      </c>
      <c r="D8" s="5">
        <f>'Achieved Panel'!D8</f>
        <v>0</v>
      </c>
      <c r="E8" s="5">
        <f>'Achieved Panel'!E8</f>
        <v>0</v>
      </c>
      <c r="F8" s="5">
        <f>'Achieved Panel'!F8</f>
        <v>0</v>
      </c>
      <c r="G8" s="5">
        <f>'Achieved Panel'!G8</f>
        <v>2</v>
      </c>
    </row>
    <row r="9" spans="1:8">
      <c r="A9" s="8" t="str">
        <f>'Achieved Panel'!A9</f>
        <v>Adjara</v>
      </c>
      <c r="B9" s="5" t="str">
        <f>LEFT('Achieved Panel'!B9,FIND(")",'Achieved Panel'!B9))</f>
        <v>Small (5-19)</v>
      </c>
      <c r="C9" s="5">
        <f>'Achieved Panel'!C9</f>
        <v>0</v>
      </c>
      <c r="D9" s="5">
        <f>'Achieved Panel'!D9</f>
        <v>0</v>
      </c>
      <c r="E9" s="5">
        <f>'Achieved Panel'!E9</f>
        <v>5</v>
      </c>
      <c r="F9" s="5">
        <f>'Achieved Panel'!F9</f>
        <v>2</v>
      </c>
      <c r="G9" s="5">
        <f>'Achieved Panel'!G9</f>
        <v>2</v>
      </c>
      <c r="H9">
        <f>SUM(C9:G11)</f>
        <v>12</v>
      </c>
    </row>
    <row r="10" spans="1:8">
      <c r="A10" s="8"/>
      <c r="B10" s="5" t="str">
        <f>LEFT('Achieved Panel'!B10,FIND(")",'Achieved Panel'!B10))</f>
        <v>Medium (20-99)</v>
      </c>
      <c r="C10" s="5">
        <f>'Achieved Panel'!C10</f>
        <v>0</v>
      </c>
      <c r="D10" s="5">
        <f>'Achieved Panel'!D10</f>
        <v>0</v>
      </c>
      <c r="E10" s="5">
        <f>'Achieved Panel'!E10</f>
        <v>0</v>
      </c>
      <c r="F10" s="5">
        <f>'Achieved Panel'!F10</f>
        <v>0</v>
      </c>
      <c r="G10" s="5">
        <f>'Achieved Panel'!G10</f>
        <v>2</v>
      </c>
    </row>
    <row r="11" spans="1:8">
      <c r="A11" s="8"/>
      <c r="B11" s="5" t="str">
        <f>LEFT('Achieved Panel'!B11,FIND(")",'Achieved Panel'!B11))</f>
        <v>Large (100 or more)</v>
      </c>
      <c r="C11" s="5">
        <f>'Achieved Panel'!C11</f>
        <v>1</v>
      </c>
      <c r="D11" s="5">
        <f>'Achieved Panel'!D11</f>
        <v>0</v>
      </c>
      <c r="E11" s="5">
        <f>'Achieved Panel'!E11</f>
        <v>0</v>
      </c>
      <c r="F11" s="5">
        <f>'Achieved Panel'!F11</f>
        <v>0</v>
      </c>
      <c r="G11" s="5">
        <f>'Achieved Panel'!G11</f>
        <v>0</v>
      </c>
    </row>
    <row r="12" spans="1:8">
      <c r="A12" s="8" t="str">
        <f>'Achieved Panel'!A12</f>
        <v xml:space="preserve">Guria, Samegrelo, Zemo Svaneti </v>
      </c>
      <c r="B12" s="5" t="str">
        <f>LEFT('Achieved Panel'!B12,FIND(")",'Achieved Panel'!B12))</f>
        <v>Small (5-19)</v>
      </c>
      <c r="C12" s="5">
        <f>'Achieved Panel'!C12</f>
        <v>0</v>
      </c>
      <c r="D12" s="5">
        <f>'Achieved Panel'!D12</f>
        <v>1</v>
      </c>
      <c r="E12" s="5">
        <f>'Achieved Panel'!E12</f>
        <v>3</v>
      </c>
      <c r="F12" s="5">
        <f>'Achieved Panel'!F12</f>
        <v>1</v>
      </c>
      <c r="G12" s="5">
        <f>'Achieved Panel'!G12</f>
        <v>2</v>
      </c>
      <c r="H12">
        <f>SUM(C12:G14)</f>
        <v>8</v>
      </c>
    </row>
    <row r="13" spans="1:8">
      <c r="A13" s="8"/>
      <c r="B13" s="5" t="str">
        <f>LEFT('Achieved Panel'!B13,FIND(")",'Achieved Panel'!B13))</f>
        <v>Medium (20-99)</v>
      </c>
      <c r="C13" s="5">
        <f>'Achieved Panel'!C13</f>
        <v>1</v>
      </c>
      <c r="D13" s="5">
        <f>'Achieved Panel'!D13</f>
        <v>0</v>
      </c>
      <c r="E13" s="5">
        <f>'Achieved Panel'!E13</f>
        <v>0</v>
      </c>
      <c r="F13" s="5">
        <f>'Achieved Panel'!F13</f>
        <v>0</v>
      </c>
      <c r="G13" s="5">
        <f>'Achieved Panel'!G13</f>
        <v>0</v>
      </c>
    </row>
    <row r="14" spans="1:8">
      <c r="A14" s="8"/>
      <c r="B14" s="5" t="s">
        <v>75</v>
      </c>
      <c r="C14" s="5">
        <v>0</v>
      </c>
      <c r="D14" s="5">
        <v>0</v>
      </c>
      <c r="E14" s="5">
        <v>0</v>
      </c>
      <c r="F14" s="81">
        <v>0</v>
      </c>
      <c r="G14" s="5">
        <v>0</v>
      </c>
    </row>
    <row r="15" spans="1:8">
      <c r="A15" s="8" t="str">
        <f>'Achieved Panel'!A14</f>
        <v>Center</v>
      </c>
      <c r="B15" s="5" t="str">
        <f>LEFT('Achieved Panel'!B14,FIND(")",'Achieved Panel'!B14))</f>
        <v>Small (5-19)</v>
      </c>
      <c r="C15" s="5">
        <f>'Achieved Panel'!C14</f>
        <v>2</v>
      </c>
      <c r="D15" s="5">
        <f>'Achieved Panel'!D14</f>
        <v>3</v>
      </c>
      <c r="E15" s="5">
        <f>'Achieved Panel'!E14</f>
        <v>11</v>
      </c>
      <c r="F15" s="5">
        <f>'Achieved Panel'!F14</f>
        <v>0</v>
      </c>
      <c r="G15" s="5">
        <f>'Achieved Panel'!G14</f>
        <v>5</v>
      </c>
      <c r="H15">
        <f>SUM(C15:G17)</f>
        <v>34</v>
      </c>
    </row>
    <row r="16" spans="1:8">
      <c r="A16" s="8"/>
      <c r="B16" s="5" t="str">
        <f>LEFT('Achieved Panel'!B15,FIND(")",'Achieved Panel'!B15))</f>
        <v>Medium (20-99)</v>
      </c>
      <c r="C16" s="5">
        <f>'Achieved Panel'!C15</f>
        <v>1</v>
      </c>
      <c r="D16" s="5">
        <f>'Achieved Panel'!D15</f>
        <v>4</v>
      </c>
      <c r="E16" s="5">
        <f>'Achieved Panel'!E15</f>
        <v>2</v>
      </c>
      <c r="F16" s="5">
        <f>'Achieved Panel'!F15</f>
        <v>0</v>
      </c>
      <c r="G16" s="5">
        <f>'Achieved Panel'!G15</f>
        <v>3</v>
      </c>
    </row>
    <row r="17" spans="1:8">
      <c r="A17" s="8"/>
      <c r="B17" s="5" t="str">
        <f>LEFT('Achieved Panel'!B16,FIND(")",'Achieved Panel'!B16))</f>
        <v>Large (100 or more)</v>
      </c>
      <c r="C17" s="5">
        <f>'Achieved Panel'!C16</f>
        <v>0</v>
      </c>
      <c r="D17" s="5">
        <f>'Achieved Panel'!D16</f>
        <v>3</v>
      </c>
      <c r="E17" s="5">
        <f>'Achieved Panel'!E16</f>
        <v>0</v>
      </c>
      <c r="F17" s="5">
        <f>'Achieved Panel'!F16</f>
        <v>0</v>
      </c>
      <c r="G17" s="5">
        <f>'Achieved Panel'!G16</f>
        <v>0</v>
      </c>
    </row>
    <row r="18" spans="1:8" ht="15.75" thickBot="1">
      <c r="A18" s="9"/>
      <c r="B18" s="9"/>
      <c r="C18" s="9">
        <f>SUM(C2:C17)</f>
        <v>11</v>
      </c>
      <c r="D18" s="9">
        <f t="shared" ref="D18:H18" si="0">SUM(D2:D17)</f>
        <v>21</v>
      </c>
      <c r="E18" s="9">
        <f t="shared" si="0"/>
        <v>37</v>
      </c>
      <c r="F18" s="9">
        <f t="shared" si="0"/>
        <v>5</v>
      </c>
      <c r="G18" s="9">
        <f t="shared" si="0"/>
        <v>36</v>
      </c>
      <c r="H18" s="9">
        <f t="shared" si="0"/>
        <v>110</v>
      </c>
    </row>
    <row r="19" spans="1:8" ht="15.7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workbookViewId="0">
      <selection sqref="A1:H18"/>
    </sheetView>
  </sheetViews>
  <sheetFormatPr defaultRowHeight="15"/>
  <cols>
    <col min="1" max="1" width="27.140625" bestFit="1" customWidth="1"/>
    <col min="2" max="2" width="19.85546875" customWidth="1"/>
    <col min="3" max="3" width="13.42578125" customWidth="1"/>
    <col min="4" max="4" width="13.85546875" customWidth="1"/>
    <col min="5" max="5" width="12.85546875" customWidth="1"/>
    <col min="6" max="6" width="11.140625" style="79" customWidth="1"/>
  </cols>
  <sheetData>
    <row r="1" spans="1:8" ht="27" thickBot="1">
      <c r="A1" s="6"/>
      <c r="B1" s="6"/>
      <c r="C1" s="4" t="str">
        <f>RIGHT(SUBSTITUTE('Achieved Fresh and Panel'!C1,"_"," "),LEN(SUBSTITUTE('Achieved Fresh and Panel'!C1,"_"," "))-1)</f>
        <v>Food</v>
      </c>
      <c r="D1" s="4" t="str">
        <f>RIGHT(SUBSTITUTE('Achieved Fresh and Panel'!D1,"_"," "),LEN(SUBSTITUTE('Achieved Fresh and Panel'!D1,"_"," "))-1)</f>
        <v>Other Manufacturing</v>
      </c>
      <c r="E1" s="4" t="str">
        <f>RIGHT(SUBSTITUTE('Achieved Fresh and Panel'!E1,"_"," "),LEN(SUBSTITUTE('Achieved Fresh and Panel'!E1,"_"," "))-1)</f>
        <v>Retail</v>
      </c>
      <c r="F1" s="4" t="str">
        <f>RIGHT(SUBSTITUTE('Achieved Fresh and Panel'!F1,"_"," "),LEN(SUBSTITUTE('Achieved Fresh and Panel'!F1,"_"," "))-1)</f>
        <v>Hotels and Restaurants</v>
      </c>
      <c r="G1" s="4" t="str">
        <f>RIGHT(SUBSTITUTE('Achieved Fresh and Panel'!G1,"_"," "),LEN(SUBSTITUTE('Achieved Fresh and Panel'!G1,"_"," "))-1)</f>
        <v>Other Services</v>
      </c>
      <c r="H1" s="4" t="str">
        <f>RIGHT(SUBSTITUTE('Achieved Fresh and Panel'!H1,"_"," "),LEN(SUBSTITUTE('Achieved Fresh and Panel'!H1,"_"," "))-1)</f>
        <v>Grand Total</v>
      </c>
    </row>
    <row r="2" spans="1:8">
      <c r="A2" s="8" t="str">
        <f>'Achieved Fresh and Panel'!A2</f>
        <v>Tbilisi</v>
      </c>
      <c r="B2" s="5" t="str">
        <f>LEFT('Achieved Fresh and Panel'!B2,FIND(")",'Achieved Fresh and Panel'!B2))</f>
        <v>Small (5-19)</v>
      </c>
      <c r="C2" s="5">
        <f>'Achieved Fresh and Panel'!C2</f>
        <v>3</v>
      </c>
      <c r="D2" s="5">
        <f>'Achieved Fresh and Panel'!D2</f>
        <v>12</v>
      </c>
      <c r="E2" s="5">
        <f>'Achieved Fresh and Panel'!E2</f>
        <v>17</v>
      </c>
      <c r="F2" s="5">
        <f>'Achieved Fresh and Panel'!F2</f>
        <v>17</v>
      </c>
      <c r="G2" s="5">
        <f>'Achieved Fresh and Panel'!G2</f>
        <v>36</v>
      </c>
      <c r="H2" s="79">
        <f>SUM(C2:G4)</f>
        <v>180</v>
      </c>
    </row>
    <row r="3" spans="1:8">
      <c r="A3" s="8"/>
      <c r="B3" s="5" t="str">
        <f>LEFT('Achieved Fresh and Panel'!B3,FIND(")",'Achieved Fresh and Panel'!B3))</f>
        <v>Medium (20-99)</v>
      </c>
      <c r="C3" s="5">
        <f>'Achieved Fresh and Panel'!C3</f>
        <v>16</v>
      </c>
      <c r="D3" s="5">
        <f>'Achieved Fresh and Panel'!D3</f>
        <v>13</v>
      </c>
      <c r="E3" s="5">
        <f>'Achieved Fresh and Panel'!E3</f>
        <v>9</v>
      </c>
      <c r="F3" s="5">
        <f>'Achieved Fresh and Panel'!F3</f>
        <v>12</v>
      </c>
      <c r="G3" s="5">
        <f>'Achieved Fresh and Panel'!G3</f>
        <v>12</v>
      </c>
      <c r="H3" s="79"/>
    </row>
    <row r="4" spans="1:8">
      <c r="A4" s="8"/>
      <c r="B4" s="5" t="str">
        <f>LEFT('Achieved Fresh and Panel'!B4,FIND(")",'Achieved Fresh and Panel'!B4))</f>
        <v>Large (100 or more)</v>
      </c>
      <c r="C4" s="5">
        <f>'Achieved Fresh and Panel'!C4</f>
        <v>5</v>
      </c>
      <c r="D4" s="5">
        <f>'Achieved Fresh and Panel'!D4</f>
        <v>4</v>
      </c>
      <c r="E4" s="5">
        <f>'Achieved Fresh and Panel'!E4</f>
        <v>10</v>
      </c>
      <c r="F4" s="5">
        <f>'Achieved Fresh and Panel'!F4</f>
        <v>1</v>
      </c>
      <c r="G4" s="5">
        <f>'Achieved Fresh and Panel'!G4</f>
        <v>13</v>
      </c>
      <c r="H4" s="79"/>
    </row>
    <row r="5" spans="1:8">
      <c r="A5" s="8" t="str">
        <f>'Achieved Fresh and Panel'!A5</f>
        <v>East</v>
      </c>
      <c r="B5" s="5" t="str">
        <f>LEFT('Achieved Fresh and Panel'!B5,FIND(")",'Achieved Fresh and Panel'!B5))</f>
        <v>Small (5-19)</v>
      </c>
      <c r="C5" s="5">
        <f>'Achieved Fresh and Panel'!C5</f>
        <v>26</v>
      </c>
      <c r="D5" s="5">
        <f>'Achieved Fresh and Panel'!D5</f>
        <v>14</v>
      </c>
      <c r="E5" s="5">
        <f>'Achieved Fresh and Panel'!E5</f>
        <v>18</v>
      </c>
      <c r="F5" s="5">
        <f>'Achieved Fresh and Panel'!F5</f>
        <v>5</v>
      </c>
      <c r="G5" s="5">
        <f>'Achieved Fresh and Panel'!G5</f>
        <v>7</v>
      </c>
      <c r="H5" s="79">
        <f>SUM(C5:G8)</f>
        <v>109</v>
      </c>
    </row>
    <row r="6" spans="1:8">
      <c r="A6" s="8"/>
      <c r="B6" s="5" t="str">
        <f>LEFT('Achieved Fresh and Panel'!B6,FIND(")",'Achieved Fresh and Panel'!B6))</f>
        <v>Medium (20-99)</v>
      </c>
      <c r="C6" s="5">
        <f>'Achieved Fresh and Panel'!C6</f>
        <v>7</v>
      </c>
      <c r="D6" s="5">
        <f>'Achieved Fresh and Panel'!D6</f>
        <v>10</v>
      </c>
      <c r="E6" s="5">
        <f>'Achieved Fresh and Panel'!E6</f>
        <v>5</v>
      </c>
      <c r="F6" s="5">
        <f>'Achieved Fresh and Panel'!F6</f>
        <v>0</v>
      </c>
      <c r="G6" s="5">
        <f>'Achieved Fresh and Panel'!G6</f>
        <v>0</v>
      </c>
      <c r="H6" s="79"/>
    </row>
    <row r="7" spans="1:8">
      <c r="A7" s="8"/>
      <c r="B7" s="5" t="str">
        <f>LEFT('Achieved Fresh and Panel'!B7,FIND(")",'Achieved Fresh and Panel'!B7))</f>
        <v>Large (100 or more)</v>
      </c>
      <c r="C7" s="5">
        <f>'Achieved Fresh and Panel'!C7</f>
        <v>4</v>
      </c>
      <c r="D7" s="5">
        <f>'Achieved Fresh and Panel'!D7</f>
        <v>4</v>
      </c>
      <c r="E7" s="5">
        <f>'Achieved Fresh and Panel'!E7</f>
        <v>1</v>
      </c>
      <c r="F7" s="5">
        <f>'Achieved Fresh and Panel'!F7</f>
        <v>0</v>
      </c>
      <c r="G7" s="5">
        <f>'Achieved Fresh and Panel'!G7</f>
        <v>0</v>
      </c>
      <c r="H7" s="79"/>
    </row>
    <row r="8" spans="1:8">
      <c r="A8" s="8"/>
      <c r="B8" s="5" t="str">
        <f>LEFT('Achieved Fresh and Panel'!B8,FIND(")",'Achieved Fresh and Panel'!B8))</f>
        <v>Medium and Large (20+)</v>
      </c>
      <c r="C8" s="5">
        <f>'Achieved Fresh and Panel'!C8</f>
        <v>0</v>
      </c>
      <c r="D8" s="5">
        <f>'Achieved Fresh and Panel'!D8</f>
        <v>0</v>
      </c>
      <c r="E8" s="5">
        <f>'Achieved Fresh and Panel'!E8</f>
        <v>0</v>
      </c>
      <c r="F8" s="5">
        <f>'Achieved Fresh and Panel'!F8</f>
        <v>4</v>
      </c>
      <c r="G8" s="5">
        <f>'Achieved Fresh and Panel'!G8</f>
        <v>4</v>
      </c>
      <c r="H8" s="79"/>
    </row>
    <row r="9" spans="1:8">
      <c r="A9" s="8" t="str">
        <f>'Achieved Fresh and Panel'!A9</f>
        <v>Adjara</v>
      </c>
      <c r="B9" s="5" t="str">
        <f>LEFT('Achieved Fresh and Panel'!B9,FIND(")",'Achieved Fresh and Panel'!B9))</f>
        <v>Small (5-19)</v>
      </c>
      <c r="C9" s="5">
        <f>'Achieved Fresh and Panel'!C9</f>
        <v>12</v>
      </c>
      <c r="D9" s="5">
        <f>'Achieved Fresh and Panel'!D9</f>
        <v>18</v>
      </c>
      <c r="E9" s="5">
        <f>'Achieved Fresh and Panel'!E9</f>
        <v>19</v>
      </c>
      <c r="F9" s="5">
        <f>'Achieved Fresh and Panel'!F9</f>
        <v>17</v>
      </c>
      <c r="G9" s="5">
        <f>'Achieved Fresh and Panel'!G9</f>
        <v>7</v>
      </c>
      <c r="H9" s="79">
        <f>SUM(C9:G11)</f>
        <v>117</v>
      </c>
    </row>
    <row r="10" spans="1:8">
      <c r="A10" s="8"/>
      <c r="B10" s="5" t="str">
        <f>LEFT('Achieved Fresh and Panel'!B10,FIND(")",'Achieved Fresh and Panel'!B10))</f>
        <v>Medium (20-99)</v>
      </c>
      <c r="C10" s="5">
        <f>'Achieved Fresh and Panel'!C10</f>
        <v>5</v>
      </c>
      <c r="D10" s="5">
        <f>'Achieved Fresh and Panel'!D10</f>
        <v>6</v>
      </c>
      <c r="E10" s="5">
        <f>'Achieved Fresh and Panel'!E10</f>
        <v>7</v>
      </c>
      <c r="F10" s="5">
        <f>'Achieved Fresh and Panel'!F10</f>
        <v>4</v>
      </c>
      <c r="G10" s="5">
        <f>'Achieved Fresh and Panel'!G10</f>
        <v>12</v>
      </c>
      <c r="H10" s="79"/>
    </row>
    <row r="11" spans="1:8">
      <c r="A11" s="8"/>
      <c r="B11" s="5" t="str">
        <f>LEFT('Achieved Fresh and Panel'!B11,FIND(")",'Achieved Fresh and Panel'!B11))</f>
        <v>Large (100 or more)</v>
      </c>
      <c r="C11" s="5">
        <f>'Achieved Fresh and Panel'!C11</f>
        <v>1</v>
      </c>
      <c r="D11" s="5">
        <f>'Achieved Fresh and Panel'!D11</f>
        <v>4</v>
      </c>
      <c r="E11" s="5">
        <f>'Achieved Fresh and Panel'!E11</f>
        <v>1</v>
      </c>
      <c r="F11" s="5">
        <f>'Achieved Fresh and Panel'!F11</f>
        <v>1</v>
      </c>
      <c r="G11" s="5">
        <f>'Achieved Fresh and Panel'!G11</f>
        <v>3</v>
      </c>
      <c r="H11" s="79"/>
    </row>
    <row r="12" spans="1:8">
      <c r="A12" s="8" t="str">
        <f>'Achieved Fresh and Panel'!A12</f>
        <v xml:space="preserve">Guria, Samegrelo, Zemo Svaneti </v>
      </c>
      <c r="B12" s="5" t="str">
        <f>LEFT('Achieved Fresh and Panel'!B12,FIND(")",'Achieved Fresh and Panel'!B12))</f>
        <v>Small (5-19)</v>
      </c>
      <c r="C12" s="5">
        <f>'Achieved Fresh and Panel'!C12</f>
        <v>12</v>
      </c>
      <c r="D12" s="5">
        <f>'Achieved Fresh and Panel'!D12</f>
        <v>4</v>
      </c>
      <c r="E12" s="5">
        <f>'Achieved Fresh and Panel'!E12</f>
        <v>5</v>
      </c>
      <c r="F12" s="5">
        <f>'Achieved Fresh and Panel'!F12</f>
        <v>2</v>
      </c>
      <c r="G12" s="5">
        <f>'Achieved Fresh and Panel'!G12</f>
        <v>5</v>
      </c>
      <c r="H12" s="79">
        <f>SUM(C12:G14)</f>
        <v>55</v>
      </c>
    </row>
    <row r="13" spans="1:8">
      <c r="A13" s="8"/>
      <c r="B13" s="5" t="str">
        <f>LEFT('Achieved Fresh and Panel'!B13,FIND(")",'Achieved Fresh and Panel'!B13))</f>
        <v>Medium (20-99)</v>
      </c>
      <c r="C13" s="5">
        <f>'Achieved Fresh and Panel'!C13</f>
        <v>7</v>
      </c>
      <c r="D13" s="5">
        <f>'Achieved Fresh and Panel'!D13</f>
        <v>2</v>
      </c>
      <c r="E13" s="5">
        <f>'Achieved Fresh and Panel'!E13</f>
        <v>6</v>
      </c>
      <c r="F13" s="5">
        <f>'Achieved Fresh and Panel'!F13</f>
        <v>1</v>
      </c>
      <c r="G13" s="5">
        <f>'Achieved Fresh and Panel'!G13</f>
        <v>2</v>
      </c>
      <c r="H13" s="79"/>
    </row>
    <row r="14" spans="1:8">
      <c r="A14" s="8"/>
      <c r="B14" s="5" t="str">
        <f>LEFT('Achieved Fresh and Panel'!B14,FIND(")",'Achieved Fresh and Panel'!B14))</f>
        <v>Large (100 or more)</v>
      </c>
      <c r="C14" s="5">
        <f>'Achieved Fresh and Panel'!C14</f>
        <v>2</v>
      </c>
      <c r="D14" s="5">
        <f>'Achieved Fresh and Panel'!D14</f>
        <v>2</v>
      </c>
      <c r="E14" s="5">
        <f>'Achieved Fresh and Panel'!E14</f>
        <v>0</v>
      </c>
      <c r="F14" s="5">
        <f>'Achieved Fresh and Panel'!F14</f>
        <v>1</v>
      </c>
      <c r="G14" s="5">
        <f>'Achieved Fresh and Panel'!G14</f>
        <v>4</v>
      </c>
      <c r="H14" s="79"/>
    </row>
    <row r="15" spans="1:8">
      <c r="A15" s="8" t="str">
        <f>'Achieved Fresh and Panel'!A15</f>
        <v>Center</v>
      </c>
      <c r="B15" s="5" t="str">
        <f>LEFT('Achieved Fresh and Panel'!B15,FIND(")",'Achieved Fresh and Panel'!B15))</f>
        <v>Small (5-19)</v>
      </c>
      <c r="C15" s="5">
        <f>'Achieved Fresh and Panel'!C15</f>
        <v>9</v>
      </c>
      <c r="D15" s="5">
        <f>'Achieved Fresh and Panel'!D15</f>
        <v>8</v>
      </c>
      <c r="E15" s="5">
        <f>'Achieved Fresh and Panel'!E15</f>
        <v>15</v>
      </c>
      <c r="F15" s="5">
        <f>'Achieved Fresh and Panel'!F15</f>
        <v>23</v>
      </c>
      <c r="G15" s="5">
        <f>'Achieved Fresh and Panel'!G15</f>
        <v>11</v>
      </c>
      <c r="H15" s="79">
        <f>SUM(C15:G17)</f>
        <v>120</v>
      </c>
    </row>
    <row r="16" spans="1:8">
      <c r="A16" s="8"/>
      <c r="B16" s="5" t="str">
        <f>LEFT('Achieved Fresh and Panel'!B16,FIND(")",'Achieved Fresh and Panel'!B16))</f>
        <v>Medium (20-99)</v>
      </c>
      <c r="C16" s="5">
        <f>'Achieved Fresh and Panel'!C16</f>
        <v>11</v>
      </c>
      <c r="D16" s="5">
        <f>'Achieved Fresh and Panel'!D16</f>
        <v>10</v>
      </c>
      <c r="E16" s="5">
        <f>'Achieved Fresh and Panel'!E16</f>
        <v>4</v>
      </c>
      <c r="F16" s="5">
        <f>'Achieved Fresh and Panel'!F16</f>
        <v>9</v>
      </c>
      <c r="G16" s="5">
        <f>'Achieved Fresh and Panel'!G16</f>
        <v>6</v>
      </c>
      <c r="H16" s="79"/>
    </row>
    <row r="17" spans="1:8">
      <c r="A17" s="8"/>
      <c r="B17" s="5" t="str">
        <f>LEFT('Achieved Fresh and Panel'!B17,FIND(")",'Achieved Fresh and Panel'!B17))</f>
        <v>Large (100 or more)</v>
      </c>
      <c r="C17" s="5">
        <f>'Achieved Fresh and Panel'!C17</f>
        <v>2</v>
      </c>
      <c r="D17" s="5">
        <f>'Achieved Fresh and Panel'!D17</f>
        <v>6</v>
      </c>
      <c r="E17" s="5">
        <f>'Achieved Fresh and Panel'!E17</f>
        <v>1</v>
      </c>
      <c r="F17" s="5">
        <f>'Achieved Fresh and Panel'!F17</f>
        <v>2</v>
      </c>
      <c r="G17" s="5">
        <f>'Achieved Fresh and Panel'!G17</f>
        <v>3</v>
      </c>
      <c r="H17" s="79"/>
    </row>
    <row r="18" spans="1:8" ht="15.75" thickBot="1">
      <c r="A18" s="9"/>
      <c r="B18" s="9"/>
      <c r="C18" s="9">
        <f>SUM(C2:C17)</f>
        <v>122</v>
      </c>
      <c r="D18" s="9">
        <f t="shared" ref="D18:H18" si="0">SUM(D2:D17)</f>
        <v>117</v>
      </c>
      <c r="E18" s="9">
        <f t="shared" si="0"/>
        <v>118</v>
      </c>
      <c r="F18" s="9">
        <f t="shared" si="0"/>
        <v>99</v>
      </c>
      <c r="G18" s="9">
        <f t="shared" si="0"/>
        <v>125</v>
      </c>
      <c r="H18" s="9">
        <f t="shared" si="0"/>
        <v>581</v>
      </c>
    </row>
    <row r="19" spans="1:8" ht="15.75" thickTop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workbookViewId="0">
      <selection sqref="A1:H18"/>
    </sheetView>
  </sheetViews>
  <sheetFormatPr defaultRowHeight="15"/>
  <cols>
    <col min="1" max="1" width="27.140625" bestFit="1" customWidth="1"/>
    <col min="2" max="2" width="19.85546875" bestFit="1" customWidth="1"/>
    <col min="3" max="3" width="12.5703125" customWidth="1"/>
    <col min="4" max="5" width="12.85546875" customWidth="1"/>
    <col min="6" max="6" width="11.28515625" style="79" customWidth="1"/>
  </cols>
  <sheetData>
    <row r="1" spans="1:8" ht="27" thickBot="1">
      <c r="A1" s="6"/>
      <c r="B1" s="6"/>
      <c r="C1" s="4" t="str">
        <f>RIGHT(SUBSTITUTE(universe_strict!C1,"_"," "),LEN(SUBSTITUTE(universe_strict!C1,"_"," "))-1)</f>
        <v>Food</v>
      </c>
      <c r="D1" s="4" t="str">
        <f>RIGHT(SUBSTITUTE(universe_strict!D1,"_"," "),LEN(SUBSTITUTE(universe_strict!D1,"_"," "))-1)</f>
        <v>Other Manufacturing</v>
      </c>
      <c r="E1" s="4" t="str">
        <f>RIGHT(SUBSTITUTE(universe_strict!E1,"_"," "),LEN(SUBSTITUTE(universe_strict!E1,"_"," "))-1)</f>
        <v>Retail</v>
      </c>
      <c r="F1" s="4" t="str">
        <f>RIGHT(SUBSTITUTE(universe_strict!F1,"_"," "),LEN(SUBSTITUTE(universe_strict!F1,"_"," "))-1)</f>
        <v>Hotels and Restaurants</v>
      </c>
      <c r="G1" s="4" t="str">
        <f>RIGHT(SUBSTITUTE(universe_strict!G1,"_"," "),LEN(SUBSTITUTE(universe_strict!G1,"_"," "))-1)</f>
        <v>Other Services</v>
      </c>
      <c r="H1" s="4" t="str">
        <f>RIGHT(SUBSTITUTE(universe_strict!H1,"_"," "),LEN(SUBSTITUTE(universe_strict!H1,"_"," "))-1)</f>
        <v>Grand Total</v>
      </c>
    </row>
    <row r="2" spans="1:8">
      <c r="A2" s="8" t="str">
        <f>universe_strict!A2</f>
        <v>Tbilisi</v>
      </c>
      <c r="B2" s="5" t="str">
        <f>LEFT(universe_strict!B2,FIND(")",universe_strict!B2))</f>
        <v>Small (5-19)</v>
      </c>
      <c r="C2" s="10">
        <f>universe_strict!C2</f>
        <v>27.825336456298828</v>
      </c>
      <c r="D2" s="10">
        <f>universe_strict!D2</f>
        <v>78.148193359375</v>
      </c>
      <c r="E2" s="10">
        <f>universe_strict!E2</f>
        <v>140.50390625</v>
      </c>
      <c r="F2" s="10">
        <f>universe_strict!F2</f>
        <v>23.848852157592773</v>
      </c>
      <c r="G2" s="10">
        <f>universe_strict!G2</f>
        <v>326.85626220703125</v>
      </c>
      <c r="H2" s="80">
        <f>SUM(C2:G4)</f>
        <v>872.50801837444305</v>
      </c>
    </row>
    <row r="3" spans="1:8">
      <c r="A3" s="8"/>
      <c r="B3" s="5" t="str">
        <f>LEFT(universe_strict!B3,FIND(")",universe_strict!B3))</f>
        <v>Medium (20-99)</v>
      </c>
      <c r="C3" s="10">
        <f>universe_strict!C3</f>
        <v>18.283496856689453</v>
      </c>
      <c r="D3" s="10">
        <f>universe_strict!D3</f>
        <v>35.035671234130859</v>
      </c>
      <c r="E3" s="10">
        <f>universe_strict!E3</f>
        <v>41.961414337158203</v>
      </c>
      <c r="F3" s="10">
        <f>universe_strict!F3</f>
        <v>12</v>
      </c>
      <c r="G3" s="10">
        <f>universe_strict!G3</f>
        <v>130.33949279785156</v>
      </c>
      <c r="H3" s="79"/>
    </row>
    <row r="4" spans="1:8">
      <c r="A4" s="8"/>
      <c r="B4" s="5" t="str">
        <f>LEFT(universe_strict!B4,FIND(")",universe_strict!B4))</f>
        <v>Large (100 or more)</v>
      </c>
      <c r="C4" s="10">
        <f>universe_strict!C4</f>
        <v>5</v>
      </c>
      <c r="D4" s="10">
        <f>universe_strict!D4</f>
        <v>4.4197525978088379</v>
      </c>
      <c r="E4" s="10">
        <f>universe_strict!E4</f>
        <v>11.122956275939941</v>
      </c>
      <c r="F4" s="10">
        <f>universe_strict!F4</f>
        <v>1.5367482900619507</v>
      </c>
      <c r="G4" s="10">
        <f>universe_strict!G4</f>
        <v>15.625935554504395</v>
      </c>
      <c r="H4" s="79"/>
    </row>
    <row r="5" spans="1:8">
      <c r="A5" s="8" t="str">
        <f>universe_strict!A5</f>
        <v>East</v>
      </c>
      <c r="B5" s="5" t="str">
        <f>LEFT(universe_strict!B5,FIND(")",universe_strict!B5))</f>
        <v>Small (5-19)</v>
      </c>
      <c r="C5" s="10">
        <f>universe_strict!C5</f>
        <v>29.434968948364258</v>
      </c>
      <c r="D5" s="10">
        <f>universe_strict!D5</f>
        <v>23.712263107299805</v>
      </c>
      <c r="E5" s="10">
        <f>universe_strict!E5</f>
        <v>61.148853302001953</v>
      </c>
      <c r="F5" s="10">
        <f>universe_strict!F5</f>
        <v>5.2466626167297363</v>
      </c>
      <c r="G5" s="10">
        <f>universe_strict!G5</f>
        <v>63.598335266113281</v>
      </c>
      <c r="H5" s="80">
        <f>SUM(C5:G8)</f>
        <v>244.63778877258301</v>
      </c>
    </row>
    <row r="6" spans="1:8">
      <c r="A6" s="8"/>
      <c r="B6" s="5" t="str">
        <f>LEFT(universe_strict!B6,FIND(")",universe_strict!B6))</f>
        <v>Medium (20-99)</v>
      </c>
      <c r="C6" s="10">
        <f>universe_strict!C6</f>
        <v>11.788871765136719</v>
      </c>
      <c r="D6" s="10">
        <f>universe_strict!D6</f>
        <v>13.594871520996094</v>
      </c>
      <c r="E6" s="10">
        <f>universe_strict!E6</f>
        <v>7.9120631217956543</v>
      </c>
      <c r="F6" s="10">
        <f>universe_strict!F6</f>
        <v>0</v>
      </c>
      <c r="G6" s="10">
        <f>universe_strict!G6</f>
        <v>0</v>
      </c>
      <c r="H6" s="79"/>
    </row>
    <row r="7" spans="1:8">
      <c r="A7" s="8"/>
      <c r="B7" s="5" t="str">
        <f>LEFT(universe_strict!B7,FIND(")",universe_strict!B7))</f>
        <v>Large (100 or more)</v>
      </c>
      <c r="C7" s="10">
        <f>universe_strict!C7</f>
        <v>4</v>
      </c>
      <c r="D7" s="10">
        <f>universe_strict!D7</f>
        <v>4</v>
      </c>
      <c r="E7" s="10">
        <f>universe_strict!E7</f>
        <v>1.3723974227905273</v>
      </c>
      <c r="F7" s="10">
        <f>universe_strict!F7</f>
        <v>0</v>
      </c>
      <c r="G7" s="10">
        <f>universe_strict!G7</f>
        <v>0</v>
      </c>
      <c r="H7" s="79"/>
    </row>
    <row r="8" spans="1:8">
      <c r="A8" s="8"/>
      <c r="B8" s="5" t="str">
        <f>LEFT(universe_strict!B8,FIND(")",universe_strict!B8))</f>
        <v>Medium and Large (20+)</v>
      </c>
      <c r="C8" s="10">
        <f>universe_strict!C8</f>
        <v>0</v>
      </c>
      <c r="D8" s="10">
        <f>universe_strict!D8</f>
        <v>0</v>
      </c>
      <c r="E8" s="10">
        <f>universe_strict!E8</f>
        <v>0</v>
      </c>
      <c r="F8" s="10">
        <f>universe_strict!F8</f>
        <v>4</v>
      </c>
      <c r="G8" s="10">
        <f>universe_strict!G8</f>
        <v>14.82850170135498</v>
      </c>
      <c r="H8" s="79"/>
    </row>
    <row r="9" spans="1:8">
      <c r="A9" s="8" t="str">
        <f>universe_strict!A9</f>
        <v>Adjara</v>
      </c>
      <c r="B9" s="5" t="str">
        <f>LEFT(universe_strict!B9,FIND(")",universe_strict!B9))</f>
        <v>Small (5-19)</v>
      </c>
      <c r="C9" s="10">
        <f>universe_strict!C9</f>
        <v>14.360570907592773</v>
      </c>
      <c r="D9" s="10">
        <f>universe_strict!D9</f>
        <v>22.645761489868164</v>
      </c>
      <c r="E9" s="10">
        <f>universe_strict!E9</f>
        <v>57.828285217285156</v>
      </c>
      <c r="F9" s="10">
        <f>universe_strict!F9</f>
        <v>20.253713607788086</v>
      </c>
      <c r="G9" s="10">
        <f>universe_strict!G9</f>
        <v>104.00031280517578</v>
      </c>
      <c r="H9" s="80">
        <f>SUM(C9:G11)</f>
        <v>295.25202655792236</v>
      </c>
    </row>
    <row r="10" spans="1:8">
      <c r="A10" s="8"/>
      <c r="B10" s="5" t="str">
        <f>LEFT(universe_strict!B10,FIND(")",universe_strict!B10))</f>
        <v>Medium (20-99)</v>
      </c>
      <c r="C10" s="10">
        <f>universe_strict!C10</f>
        <v>5.3725476264953613</v>
      </c>
      <c r="D10" s="10">
        <f>universe_strict!D10</f>
        <v>7.040046215057373</v>
      </c>
      <c r="E10" s="10">
        <f>universe_strict!E10</f>
        <v>8.2720537185668945</v>
      </c>
      <c r="F10" s="10">
        <f>universe_strict!F10</f>
        <v>5.1788678169250488</v>
      </c>
      <c r="G10" s="10">
        <f>universe_strict!G10</f>
        <v>38.076118469238281</v>
      </c>
      <c r="H10" s="79"/>
    </row>
    <row r="11" spans="1:8">
      <c r="A11" s="8"/>
      <c r="B11" s="5" t="str">
        <f>LEFT(universe_strict!B11,FIND(")",universe_strict!B11))</f>
        <v>Large (100 or more)</v>
      </c>
      <c r="C11" s="10">
        <f>universe_strict!C11</f>
        <v>1</v>
      </c>
      <c r="D11" s="10">
        <f>universe_strict!D11</f>
        <v>4</v>
      </c>
      <c r="E11" s="10">
        <f>universe_strict!E11</f>
        <v>1</v>
      </c>
      <c r="F11" s="10">
        <f>universe_strict!F11</f>
        <v>2.4703459739685059</v>
      </c>
      <c r="G11" s="10">
        <f>universe_strict!G11</f>
        <v>3.7534027099609375</v>
      </c>
      <c r="H11" s="79"/>
    </row>
    <row r="12" spans="1:8">
      <c r="A12" s="8" t="str">
        <f>universe_strict!A12</f>
        <v xml:space="preserve">Guria, Samegrelo, Zemo Svaneti </v>
      </c>
      <c r="B12" s="5" t="str">
        <f>LEFT(universe_strict!B12,FIND(")",universe_strict!B12))</f>
        <v>Small (5-19)</v>
      </c>
      <c r="C12" s="10">
        <f>universe_strict!C12</f>
        <v>23.573261260986328</v>
      </c>
      <c r="D12" s="10">
        <f>universe_strict!D12</f>
        <v>9.7051315307617188</v>
      </c>
      <c r="E12" s="10">
        <f>universe_strict!E12</f>
        <v>30.251361846923828</v>
      </c>
      <c r="F12" s="10">
        <f>universe_strict!F12</f>
        <v>5.306300163269043</v>
      </c>
      <c r="G12" s="10">
        <f>universe_strict!G12</f>
        <v>54.916694641113281</v>
      </c>
      <c r="H12" s="80">
        <f>SUM(C12:G14)</f>
        <v>167.30387234687805</v>
      </c>
    </row>
    <row r="13" spans="1:8">
      <c r="A13" s="8"/>
      <c r="B13" s="5" t="str">
        <f>LEFT(universe_strict!B13,FIND(")",universe_strict!B13))</f>
        <v>Medium (20-99)</v>
      </c>
      <c r="C13" s="10">
        <f>universe_strict!C13</f>
        <v>8.3460121154785156</v>
      </c>
      <c r="D13" s="10">
        <f>universe_strict!D13</f>
        <v>3.8733069896697998</v>
      </c>
      <c r="E13" s="10">
        <f>universe_strict!E13</f>
        <v>6</v>
      </c>
      <c r="F13" s="10">
        <f>universe_strict!F13</f>
        <v>2.1369900703430176</v>
      </c>
      <c r="G13" s="10">
        <f>universe_strict!G13</f>
        <v>14.19481372833252</v>
      </c>
      <c r="H13" s="79"/>
    </row>
    <row r="14" spans="1:8">
      <c r="A14" s="8"/>
      <c r="B14" s="5" t="str">
        <f>LEFT(universe_strict!B14,FIND(")",universe_strict!B14))</f>
        <v>Large (100 or more)</v>
      </c>
      <c r="C14" s="10">
        <f>universe_strict!C14</f>
        <v>2</v>
      </c>
      <c r="D14" s="10">
        <f>universe_strict!D14</f>
        <v>2</v>
      </c>
      <c r="E14" s="10">
        <f>universe_strict!E14</f>
        <v>0</v>
      </c>
      <c r="F14" s="10">
        <f>universe_strict!F14</f>
        <v>1</v>
      </c>
      <c r="G14" s="10">
        <f>universe_strict!G14</f>
        <v>4</v>
      </c>
      <c r="H14" s="79"/>
    </row>
    <row r="15" spans="1:8">
      <c r="A15" s="8" t="str">
        <f>universe_strict!A15</f>
        <v>Center</v>
      </c>
      <c r="B15" s="5" t="str">
        <f>LEFT(universe_strict!B15,FIND(")",universe_strict!B15))</f>
        <v>Small (5-19)</v>
      </c>
      <c r="C15" s="10">
        <f>universe_strict!C15</f>
        <v>39.261421203613281</v>
      </c>
      <c r="D15" s="10">
        <f>universe_strict!D15</f>
        <v>41.874851226806641</v>
      </c>
      <c r="E15" s="10">
        <f>universe_strict!E15</f>
        <v>95.124114990234375</v>
      </c>
      <c r="F15" s="10">
        <f>universe_strict!F15</f>
        <v>23.3226318359375</v>
      </c>
      <c r="G15" s="10">
        <f>universe_strict!G15</f>
        <v>126.31326293945313</v>
      </c>
      <c r="H15" s="80">
        <f>SUM(C15:G17)</f>
        <v>436.10780811309814</v>
      </c>
    </row>
    <row r="16" spans="1:8">
      <c r="A16" s="8"/>
      <c r="B16" s="5" t="str">
        <f>LEFT(universe_strict!B16,FIND(")",universe_strict!B16))</f>
        <v>Medium (20-99)</v>
      </c>
      <c r="C16" s="10">
        <f>universe_strict!C16</f>
        <v>16.514371871948242</v>
      </c>
      <c r="D16" s="10">
        <f>universe_strict!D16</f>
        <v>20.955923080444336</v>
      </c>
      <c r="E16" s="10">
        <f>universe_strict!E16</f>
        <v>15.210424423217773</v>
      </c>
      <c r="F16" s="10">
        <f>universe_strict!F16</f>
        <v>9</v>
      </c>
      <c r="G16" s="10">
        <f>universe_strict!G16</f>
        <v>32.386390686035156</v>
      </c>
      <c r="H16" s="79"/>
    </row>
    <row r="17" spans="1:8">
      <c r="A17" s="8"/>
      <c r="B17" s="5" t="str">
        <f>LEFT(universe_strict!B17,FIND(")",universe_strict!B17))</f>
        <v>Large (100 or more)</v>
      </c>
      <c r="C17" s="10">
        <f>universe_strict!C17</f>
        <v>4.1444158554077148</v>
      </c>
      <c r="D17" s="10">
        <f>universe_strict!D17</f>
        <v>6</v>
      </c>
      <c r="E17" s="10">
        <f>universe_strict!E17</f>
        <v>1</v>
      </c>
      <c r="F17" s="10">
        <f>universe_strict!F17</f>
        <v>2</v>
      </c>
      <c r="G17" s="10">
        <f>universe_strict!G17</f>
        <v>3</v>
      </c>
      <c r="H17" s="79"/>
    </row>
    <row r="18" spans="1:8" ht="15.75" thickBot="1">
      <c r="A18" s="9"/>
      <c r="B18" s="9"/>
      <c r="C18" s="11">
        <f>SUM(C2:C17)</f>
        <v>210.90527486801147</v>
      </c>
      <c r="D18" s="11">
        <f t="shared" ref="D18:H18" si="0">SUM(D2:D17)</f>
        <v>277.00577235221863</v>
      </c>
      <c r="E18" s="11">
        <f t="shared" si="0"/>
        <v>478.70783090591431</v>
      </c>
      <c r="F18" s="11">
        <f t="shared" si="0"/>
        <v>117.30111253261566</v>
      </c>
      <c r="G18" s="11">
        <f t="shared" si="0"/>
        <v>931.88952350616455</v>
      </c>
      <c r="H18" s="11">
        <f t="shared" si="0"/>
        <v>2015.8095141649246</v>
      </c>
    </row>
    <row r="19" spans="1:8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Graphs</vt:lpstr>
      <vt:lpstr>Overview</vt:lpstr>
      <vt:lpstr>Original Design Fresh Formatted</vt:lpstr>
      <vt:lpstr>Original Design Panel Formatted</vt:lpstr>
      <vt:lpstr>Frame Fresh and Panel Formatted</vt:lpstr>
      <vt:lpstr>Frame Panel Formatted</vt:lpstr>
      <vt:lpstr>Achieved Panel Formatted</vt:lpstr>
      <vt:lpstr>Achieved Fresh &amp;Panel Formatted</vt:lpstr>
      <vt:lpstr>Universe Strict Formatted</vt:lpstr>
      <vt:lpstr>Universe Median Formatted</vt:lpstr>
      <vt:lpstr>Universe Weak Formatted</vt:lpstr>
      <vt:lpstr>Achieved Fresh and Panel</vt:lpstr>
      <vt:lpstr>Achieved Panel</vt:lpstr>
      <vt:lpstr>Frame Fresh and Panel</vt:lpstr>
      <vt:lpstr>Frame Panel</vt:lpstr>
      <vt:lpstr>original_design_fresh</vt:lpstr>
      <vt:lpstr>original_design_panel</vt:lpstr>
      <vt:lpstr>universe_strict</vt:lpstr>
      <vt:lpstr>universe_median</vt:lpstr>
      <vt:lpstr>universe_weak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Suzette Blake-Fough</dc:creator>
  <cp:lastModifiedBy>Andrea Suzette Blake-Fough</cp:lastModifiedBy>
  <dcterms:created xsi:type="dcterms:W3CDTF">2017-10-24T16:55:12Z</dcterms:created>
  <dcterms:modified xsi:type="dcterms:W3CDTF">2020-01-30T20:39:03Z</dcterms:modified>
</cp:coreProperties>
</file>