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9D5A5A1-7D14-44F4-9597-7A842AE449F7}" xr6:coauthVersionLast="47" xr6:coauthVersionMax="47" xr10:uidLastSave="{00000000-0000-0000-0000-000000000000}"/>
  <bookViews>
    <workbookView xWindow="-108" yWindow="-108" windowWidth="23256" windowHeight="12456" xr2:uid="{DF8923AF-2815-4AEF-A316-275F742F3BE9}"/>
  </bookViews>
  <sheets>
    <sheet name="Traccia" sheetId="4" r:id="rId1"/>
    <sheet name="Cp; Cpk" sheetId="5" r:id="rId2"/>
    <sheet name="Carte X, R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5" l="1"/>
  <c r="M10" i="5"/>
  <c r="U12" i="5" l="1"/>
  <c r="U13" i="5"/>
  <c r="U14" i="5"/>
  <c r="U15" i="5"/>
  <c r="U16" i="5"/>
  <c r="U8" i="5"/>
  <c r="U9" i="5"/>
  <c r="U10" i="5"/>
  <c r="U7" i="5"/>
  <c r="H21" i="5"/>
  <c r="C22" i="2" s="1"/>
  <c r="P22" i="2" s="1"/>
  <c r="G21" i="5"/>
  <c r="B22" i="2" s="1"/>
  <c r="G22" i="2" s="1"/>
  <c r="H20" i="5"/>
  <c r="C21" i="2" s="1"/>
  <c r="P21" i="2" s="1"/>
  <c r="G20" i="5"/>
  <c r="B21" i="2" s="1"/>
  <c r="G21" i="2" s="1"/>
  <c r="H19" i="5"/>
  <c r="C20" i="2" s="1"/>
  <c r="P20" i="2" s="1"/>
  <c r="G19" i="5"/>
  <c r="B20" i="2" s="1"/>
  <c r="G20" i="2" s="1"/>
  <c r="H18" i="5"/>
  <c r="C19" i="2" s="1"/>
  <c r="P19" i="2" s="1"/>
  <c r="G18" i="5"/>
  <c r="B19" i="2" s="1"/>
  <c r="G19" i="2" s="1"/>
  <c r="H17" i="5"/>
  <c r="C18" i="2" s="1"/>
  <c r="P18" i="2" s="1"/>
  <c r="G17" i="5"/>
  <c r="B18" i="2" s="1"/>
  <c r="G18" i="2" s="1"/>
  <c r="H16" i="5"/>
  <c r="C17" i="2" s="1"/>
  <c r="P17" i="2" s="1"/>
  <c r="G16" i="5"/>
  <c r="B17" i="2" s="1"/>
  <c r="G17" i="2" s="1"/>
  <c r="H15" i="5"/>
  <c r="C16" i="2" s="1"/>
  <c r="P16" i="2" s="1"/>
  <c r="G15" i="5"/>
  <c r="B16" i="2" s="1"/>
  <c r="G16" i="2" s="1"/>
  <c r="H14" i="5"/>
  <c r="C15" i="2" s="1"/>
  <c r="P15" i="2" s="1"/>
  <c r="G14" i="5"/>
  <c r="B15" i="2" s="1"/>
  <c r="G15" i="2" s="1"/>
  <c r="H13" i="5"/>
  <c r="C14" i="2" s="1"/>
  <c r="P14" i="2" s="1"/>
  <c r="G13" i="5"/>
  <c r="B14" i="2" s="1"/>
  <c r="G14" i="2" s="1"/>
  <c r="H12" i="5"/>
  <c r="C13" i="2" s="1"/>
  <c r="P13" i="2" s="1"/>
  <c r="G12" i="5"/>
  <c r="B13" i="2" s="1"/>
  <c r="G13" i="2" s="1"/>
  <c r="H11" i="5"/>
  <c r="C12" i="2" s="1"/>
  <c r="P12" i="2" s="1"/>
  <c r="G11" i="5"/>
  <c r="B12" i="2" s="1"/>
  <c r="G12" i="2" s="1"/>
  <c r="H10" i="5"/>
  <c r="C11" i="2" s="1"/>
  <c r="P11" i="2" s="1"/>
  <c r="G10" i="5"/>
  <c r="B11" i="2" s="1"/>
  <c r="G11" i="2" s="1"/>
  <c r="H9" i="5"/>
  <c r="C10" i="2" s="1"/>
  <c r="P10" i="2" s="1"/>
  <c r="G9" i="5"/>
  <c r="B10" i="2" s="1"/>
  <c r="G10" i="2" s="1"/>
  <c r="H8" i="5"/>
  <c r="C9" i="2" s="1"/>
  <c r="P9" i="2" s="1"/>
  <c r="G8" i="5"/>
  <c r="B9" i="2" s="1"/>
  <c r="G9" i="2" s="1"/>
  <c r="H7" i="5"/>
  <c r="C8" i="2" s="1"/>
  <c r="P8" i="2" s="1"/>
  <c r="G7" i="5"/>
  <c r="B8" i="2" s="1"/>
  <c r="G8" i="2" s="1"/>
  <c r="H6" i="5"/>
  <c r="C7" i="2" s="1"/>
  <c r="P7" i="2" s="1"/>
  <c r="G6" i="5"/>
  <c r="B7" i="2" s="1"/>
  <c r="G7" i="2" s="1"/>
  <c r="H5" i="5"/>
  <c r="C6" i="2" s="1"/>
  <c r="P6" i="2" s="1"/>
  <c r="G5" i="5"/>
  <c r="B6" i="2" s="1"/>
  <c r="G6" i="2" s="1"/>
  <c r="H4" i="5"/>
  <c r="C5" i="2" s="1"/>
  <c r="P5" i="2" s="1"/>
  <c r="G4" i="5"/>
  <c r="B5" i="2" s="1"/>
  <c r="G5" i="2" s="1"/>
  <c r="H3" i="5"/>
  <c r="C4" i="2" s="1"/>
  <c r="P4" i="2" s="1"/>
  <c r="G3" i="5"/>
  <c r="B4" i="2" s="1"/>
  <c r="G4" i="2" s="1"/>
  <c r="H2" i="5"/>
  <c r="G2" i="5"/>
  <c r="B3" i="2" s="1"/>
  <c r="G3" i="2" l="1"/>
  <c r="B25" i="2"/>
  <c r="H24" i="5"/>
  <c r="C3" i="2"/>
  <c r="G24" i="5"/>
  <c r="P3" i="2" l="1"/>
  <c r="C25" i="2"/>
  <c r="L13" i="5"/>
  <c r="L14" i="5" s="1"/>
  <c r="M3" i="5"/>
  <c r="K4" i="5"/>
  <c r="K3" i="5"/>
  <c r="M17" i="5"/>
  <c r="J8" i="2"/>
  <c r="J16" i="2"/>
  <c r="J20" i="2"/>
  <c r="J21" i="2"/>
  <c r="J6" i="2"/>
  <c r="J7" i="2"/>
  <c r="J9" i="2"/>
  <c r="J17" i="2"/>
  <c r="J13" i="2"/>
  <c r="J15" i="2"/>
  <c r="J10" i="2"/>
  <c r="J18" i="2"/>
  <c r="J12" i="2"/>
  <c r="J14" i="2"/>
  <c r="J11" i="2"/>
  <c r="J19" i="2"/>
  <c r="J4" i="2"/>
  <c r="J5" i="2"/>
  <c r="J22" i="2"/>
  <c r="J3" i="2"/>
  <c r="M4" i="5"/>
  <c r="H4" i="2" l="1"/>
  <c r="H12" i="2"/>
  <c r="H20" i="2"/>
  <c r="H16" i="2"/>
  <c r="H9" i="2"/>
  <c r="H5" i="2"/>
  <c r="H13" i="2"/>
  <c r="H21" i="2"/>
  <c r="H10" i="2"/>
  <c r="H11" i="2"/>
  <c r="H6" i="2"/>
  <c r="H14" i="2"/>
  <c r="H22" i="2"/>
  <c r="H17" i="2"/>
  <c r="H7" i="2"/>
  <c r="H15" i="2"/>
  <c r="H3" i="2"/>
  <c r="H8" i="2"/>
  <c r="H18" i="2"/>
  <c r="H19" i="2"/>
  <c r="Q4" i="2"/>
  <c r="Q12" i="2"/>
  <c r="Q20" i="2"/>
  <c r="Q19" i="2"/>
  <c r="Q5" i="2"/>
  <c r="Q13" i="2"/>
  <c r="Q21" i="2"/>
  <c r="Q8" i="2"/>
  <c r="Q9" i="2"/>
  <c r="Q11" i="2"/>
  <c r="Q6" i="2"/>
  <c r="Q14" i="2"/>
  <c r="Q22" i="2"/>
  <c r="Q17" i="2"/>
  <c r="Q7" i="2"/>
  <c r="Q15" i="2"/>
  <c r="Q3" i="2"/>
  <c r="Q16" i="2"/>
  <c r="Q10" i="2"/>
  <c r="Q18" i="2"/>
  <c r="S8" i="2"/>
  <c r="S16" i="2"/>
  <c r="S20" i="2"/>
  <c r="S13" i="2"/>
  <c r="S6" i="2"/>
  <c r="S9" i="2"/>
  <c r="S17" i="2"/>
  <c r="S7" i="2"/>
  <c r="S10" i="2"/>
  <c r="S18" i="2"/>
  <c r="S22" i="2"/>
  <c r="S11" i="2"/>
  <c r="S19" i="2"/>
  <c r="S4" i="2"/>
  <c r="S12" i="2"/>
  <c r="S5" i="2"/>
  <c r="S21" i="2"/>
  <c r="S14" i="2"/>
  <c r="S3" i="2"/>
  <c r="S15" i="2"/>
  <c r="I8" i="2"/>
  <c r="I16" i="2"/>
  <c r="I4" i="2"/>
  <c r="I20" i="2"/>
  <c r="I6" i="2"/>
  <c r="I3" i="2"/>
  <c r="I9" i="2"/>
  <c r="I17" i="2"/>
  <c r="I13" i="2"/>
  <c r="I10" i="2"/>
  <c r="I18" i="2"/>
  <c r="I5" i="2"/>
  <c r="I22" i="2"/>
  <c r="I11" i="2"/>
  <c r="I19" i="2"/>
  <c r="I12" i="2"/>
  <c r="I21" i="2"/>
  <c r="I14" i="2"/>
  <c r="I7" i="2"/>
  <c r="I15" i="2"/>
  <c r="R8" i="2"/>
  <c r="R16" i="2"/>
  <c r="R20" i="2"/>
  <c r="R21" i="2"/>
  <c r="R6" i="2"/>
  <c r="R15" i="2"/>
  <c r="R9" i="2"/>
  <c r="R17" i="2"/>
  <c r="R14" i="2"/>
  <c r="R3" i="2"/>
  <c r="R10" i="2"/>
  <c r="R18" i="2"/>
  <c r="R12" i="2"/>
  <c r="R22" i="2"/>
  <c r="R11" i="2"/>
  <c r="R19" i="2"/>
  <c r="R4" i="2"/>
  <c r="R13" i="2"/>
  <c r="R7" i="2"/>
  <c r="R5" i="2"/>
  <c r="L15" i="5"/>
  <c r="K17" i="5" s="1"/>
</calcChain>
</file>

<file path=xl/sharedStrings.xml><?xml version="1.0" encoding="utf-8"?>
<sst xmlns="http://schemas.openxmlformats.org/spreadsheetml/2006/main" count="156" uniqueCount="57">
  <si>
    <t>Sott.</t>
  </si>
  <si>
    <t>Valori</t>
  </si>
  <si>
    <t>n.1</t>
  </si>
  <si>
    <t>n.2</t>
  </si>
  <si>
    <t>n.3</t>
  </si>
  <si>
    <t>n.4</t>
  </si>
  <si>
    <t>n.5</t>
  </si>
  <si>
    <t>n.6</t>
  </si>
  <si>
    <t>n.7</t>
  </si>
  <si>
    <t>n.8</t>
  </si>
  <si>
    <t>n.9</t>
  </si>
  <si>
    <t>n.10</t>
  </si>
  <si>
    <t>n.11</t>
  </si>
  <si>
    <t>n.12</t>
  </si>
  <si>
    <t>n.13</t>
  </si>
  <si>
    <t>n.14</t>
  </si>
  <si>
    <t>n.15</t>
  </si>
  <si>
    <t>n.16</t>
  </si>
  <si>
    <t>n.17</t>
  </si>
  <si>
    <t>n.18</t>
  </si>
  <si>
    <t>n.19</t>
  </si>
  <si>
    <t>n.20</t>
  </si>
  <si>
    <t>R</t>
  </si>
  <si>
    <t>CARTA X</t>
  </si>
  <si>
    <t>CARTA R</t>
  </si>
  <si>
    <t>σ</t>
  </si>
  <si>
    <t>3σ</t>
  </si>
  <si>
    <t>6σ</t>
  </si>
  <si>
    <t>Cpk</t>
  </si>
  <si>
    <t>Ti</t>
  </si>
  <si>
    <t>Ts</t>
  </si>
  <si>
    <t>Cp</t>
  </si>
  <si>
    <t>Numerosità del campione (n)</t>
  </si>
  <si>
    <t>Carta X</t>
  </si>
  <si>
    <t>Carta R</t>
  </si>
  <si>
    <t>FORMULARIO</t>
  </si>
  <si>
    <r>
      <t>A</t>
    </r>
    <r>
      <rPr>
        <b/>
        <vertAlign val="subscript"/>
        <sz val="11"/>
        <color theme="1"/>
        <rFont val="Cambria"/>
        <family val="1"/>
      </rPr>
      <t>2</t>
    </r>
  </si>
  <si>
    <r>
      <t>d</t>
    </r>
    <r>
      <rPr>
        <b/>
        <vertAlign val="subscript"/>
        <sz val="11"/>
        <color theme="1"/>
        <rFont val="Cambria"/>
        <family val="1"/>
      </rPr>
      <t>2</t>
    </r>
  </si>
  <si>
    <r>
      <t>1/d</t>
    </r>
    <r>
      <rPr>
        <b/>
        <vertAlign val="subscript"/>
        <sz val="11"/>
        <color theme="1"/>
        <rFont val="Cambria"/>
        <family val="1"/>
      </rPr>
      <t>2</t>
    </r>
  </si>
  <si>
    <r>
      <t>d</t>
    </r>
    <r>
      <rPr>
        <b/>
        <vertAlign val="subscript"/>
        <sz val="11"/>
        <color theme="1"/>
        <rFont val="Cambria"/>
        <family val="1"/>
      </rPr>
      <t>3</t>
    </r>
  </si>
  <si>
    <r>
      <t>D</t>
    </r>
    <r>
      <rPr>
        <b/>
        <vertAlign val="subscript"/>
        <sz val="11"/>
        <color theme="1"/>
        <rFont val="Cambria"/>
        <family val="1"/>
      </rPr>
      <t>3</t>
    </r>
  </si>
  <si>
    <r>
      <t>D</t>
    </r>
    <r>
      <rPr>
        <b/>
        <vertAlign val="subscript"/>
        <sz val="11"/>
        <color theme="1"/>
        <rFont val="Cambria"/>
        <family val="1"/>
      </rPr>
      <t>4</t>
    </r>
  </si>
  <si>
    <t>dove</t>
  </si>
  <si>
    <t>INDICI DI CAPACITÀ DI PROCESSO</t>
  </si>
  <si>
    <t>Calcolo degli indici di capacità di processo</t>
  </si>
  <si>
    <r>
      <t>UCL</t>
    </r>
    <r>
      <rPr>
        <vertAlign val="subscript"/>
        <sz val="11"/>
        <color theme="1"/>
        <rFont val="Cambria"/>
        <family val="1"/>
      </rPr>
      <t>X</t>
    </r>
  </si>
  <si>
    <r>
      <t>LCL</t>
    </r>
    <r>
      <rPr>
        <vertAlign val="subscript"/>
        <sz val="11"/>
        <color theme="1"/>
        <rFont val="Cambria"/>
        <family val="1"/>
      </rPr>
      <t>X</t>
    </r>
  </si>
  <si>
    <r>
      <t>UCL</t>
    </r>
    <r>
      <rPr>
        <vertAlign val="subscript"/>
        <sz val="11"/>
        <color theme="1"/>
        <rFont val="Cambria"/>
        <family val="1"/>
      </rPr>
      <t>R</t>
    </r>
  </si>
  <si>
    <r>
      <t>LCL</t>
    </r>
    <r>
      <rPr>
        <vertAlign val="subscript"/>
        <sz val="11"/>
        <color theme="1"/>
        <rFont val="Cambria"/>
        <family val="1"/>
      </rPr>
      <t>R</t>
    </r>
  </si>
  <si>
    <t>Target</t>
  </si>
  <si>
    <t>Toll</t>
  </si>
  <si>
    <r>
      <t>x</t>
    </r>
    <r>
      <rPr>
        <vertAlign val="subscript"/>
        <sz val="11"/>
        <color theme="1"/>
        <rFont val="Cambria"/>
        <family val="1"/>
      </rPr>
      <t>m</t>
    </r>
  </si>
  <si>
    <r>
      <t>x</t>
    </r>
    <r>
      <rPr>
        <vertAlign val="subscript"/>
        <sz val="11"/>
        <color theme="1"/>
        <rFont val="Cambria"/>
        <family val="1"/>
      </rPr>
      <t>mm</t>
    </r>
  </si>
  <si>
    <r>
      <t>R</t>
    </r>
    <r>
      <rPr>
        <vertAlign val="subscript"/>
        <sz val="11"/>
        <color theme="1"/>
        <rFont val="Cambria"/>
        <family val="1"/>
      </rPr>
      <t>m</t>
    </r>
  </si>
  <si>
    <t>Cp, Cpk &lt; 1 → Il processo NON è capace e NON produce entro le tolleranze</t>
  </si>
  <si>
    <t>Le tolleranze fissate  sono 0,42 ± 0,014 mm</t>
  </si>
  <si>
    <t>Inoltre, Cpk &lt; 0 → la media del processo è all’esterno dei limiti di specifica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</si>
</sst>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b/>
      <sz val="11"/>
      <color theme="1"/>
      <name val="Cambria"/>
      <family val="1"/>
    </font>
    <font>
      <b/>
      <vertAlign val="subscript"/>
      <sz val="11"/>
      <color theme="1"/>
      <name val="Cambria"/>
      <family val="1"/>
    </font>
    <font>
      <sz val="20"/>
      <color theme="1"/>
      <name val="Cambria"/>
      <family val="1"/>
    </font>
    <font>
      <b/>
      <sz val="9"/>
      <name val="Cambria"/>
      <family val="1"/>
    </font>
    <font>
      <b/>
      <i/>
      <sz val="1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b/>
      <sz val="11"/>
      <color rgb="FFFF0000"/>
      <name val="Cambria"/>
      <family val="1"/>
    </font>
    <font>
      <vertAlign val="subscript"/>
      <sz val="11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EBFCFF"/>
        <bgColor indexed="64"/>
      </patternFill>
    </fill>
    <fill>
      <patternFill patternType="solid">
        <fgColor rgb="FFFFC5C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00CC99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18" xfId="0" applyFont="1" applyBorder="1"/>
    <xf numFmtId="0" fontId="1" fillId="0" borderId="19" xfId="0" applyFont="1" applyBorder="1"/>
    <xf numFmtId="0" fontId="4" fillId="7" borderId="29" xfId="0" applyFont="1" applyFill="1" applyBorder="1" applyAlignment="1">
      <alignment horizontal="center"/>
    </xf>
    <xf numFmtId="0" fontId="4" fillId="7" borderId="30" xfId="0" applyFont="1" applyFill="1" applyBorder="1" applyAlignment="1">
      <alignment horizontal="center"/>
    </xf>
    <xf numFmtId="0" fontId="4" fillId="7" borderId="25" xfId="0" applyFont="1" applyFill="1" applyBorder="1" applyAlignment="1">
      <alignment horizontal="center"/>
    </xf>
    <xf numFmtId="0" fontId="4" fillId="7" borderId="31" xfId="0" applyFont="1" applyFill="1" applyBorder="1" applyAlignment="1">
      <alignment horizontal="center"/>
    </xf>
    <xf numFmtId="164" fontId="1" fillId="7" borderId="27" xfId="0" applyNumberFormat="1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164" fontId="1" fillId="7" borderId="2" xfId="0" applyNumberFormat="1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18" xfId="0" applyFont="1" applyFill="1" applyBorder="1"/>
    <xf numFmtId="0" fontId="1" fillId="7" borderId="19" xfId="0" applyFont="1" applyFill="1" applyBorder="1"/>
    <xf numFmtId="0" fontId="1" fillId="7" borderId="28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164" fontId="1" fillId="7" borderId="24" xfId="0" applyNumberFormat="1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/>
    <xf numFmtId="0" fontId="1" fillId="0" borderId="35" xfId="0" applyFont="1" applyBorder="1"/>
    <xf numFmtId="0" fontId="1" fillId="0" borderId="0" xfId="0" applyFont="1" applyBorder="1"/>
    <xf numFmtId="2" fontId="1" fillId="2" borderId="4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5" borderId="18" xfId="0" applyFont="1" applyFill="1" applyBorder="1"/>
    <xf numFmtId="0" fontId="1" fillId="5" borderId="0" xfId="0" applyFont="1" applyFill="1" applyBorder="1"/>
    <xf numFmtId="0" fontId="1" fillId="5" borderId="19" xfId="0" applyFont="1" applyFill="1" applyBorder="1"/>
    <xf numFmtId="2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20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2" fontId="1" fillId="0" borderId="0" xfId="0" applyNumberFormat="1" applyFont="1" applyFill="1" applyBorder="1" applyAlignment="1">
      <alignment horizontal="center" vertical="center"/>
    </xf>
    <xf numFmtId="0" fontId="1" fillId="5" borderId="15" xfId="0" applyFont="1" applyFill="1" applyBorder="1"/>
    <xf numFmtId="0" fontId="1" fillId="5" borderId="16" xfId="0" applyFont="1" applyFill="1" applyBorder="1"/>
    <xf numFmtId="0" fontId="1" fillId="5" borderId="17" xfId="0" applyFont="1" applyFill="1" applyBorder="1"/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21" xfId="0" applyFont="1" applyBorder="1"/>
    <xf numFmtId="0" fontId="1" fillId="0" borderId="36" xfId="0" applyFont="1" applyBorder="1"/>
    <xf numFmtId="0" fontId="1" fillId="0" borderId="20" xfId="0" applyFont="1" applyBorder="1"/>
    <xf numFmtId="0" fontId="1" fillId="0" borderId="19" xfId="0" applyFont="1" applyBorder="1" applyAlignment="1">
      <alignment horizontal="left"/>
    </xf>
    <xf numFmtId="0" fontId="1" fillId="0" borderId="37" xfId="0" applyFont="1" applyBorder="1"/>
    <xf numFmtId="0" fontId="1" fillId="0" borderId="10" xfId="0" applyFont="1" applyBorder="1"/>
    <xf numFmtId="0" fontId="1" fillId="0" borderId="38" xfId="0" applyFont="1" applyBorder="1"/>
    <xf numFmtId="0" fontId="4" fillId="8" borderId="39" xfId="0" applyFont="1" applyFill="1" applyBorder="1" applyAlignment="1">
      <alignment horizontal="right"/>
    </xf>
    <xf numFmtId="2" fontId="4" fillId="8" borderId="14" xfId="0" applyNumberFormat="1" applyFont="1" applyFill="1" applyBorder="1" applyAlignment="1">
      <alignment horizontal="left"/>
    </xf>
    <xf numFmtId="0" fontId="4" fillId="8" borderId="14" xfId="0" applyFont="1" applyFill="1" applyBorder="1" applyAlignment="1">
      <alignment horizontal="right"/>
    </xf>
    <xf numFmtId="2" fontId="4" fillId="8" borderId="4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3" fillId="7" borderId="26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5050"/>
      <color rgb="FFFF5D61"/>
      <color rgb="FFEBFCFF"/>
      <color rgb="FFFFC5C5"/>
      <color rgb="FF00CC99"/>
      <color rgb="FFD5F9FF"/>
      <color rgb="FFD6FEF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Carta 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'Carte X, R'!$G$2</c:f>
              <c:strCache>
                <c:ptCount val="1"/>
                <c:pt idx="0">
                  <c:v>xm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B02-460E-94A3-7D91202EA387}"/>
              </c:ext>
            </c:extLst>
          </c:dPt>
          <c:xVal>
            <c:strRef>
              <c:f>'Carte X, R'!$F$3:$F$22</c:f>
              <c:strCache>
                <c:ptCount val="20"/>
                <c:pt idx="0">
                  <c:v>n.1</c:v>
                </c:pt>
                <c:pt idx="1">
                  <c:v>n.2</c:v>
                </c:pt>
                <c:pt idx="2">
                  <c:v>n.3</c:v>
                </c:pt>
                <c:pt idx="3">
                  <c:v>n.4</c:v>
                </c:pt>
                <c:pt idx="4">
                  <c:v>n.5</c:v>
                </c:pt>
                <c:pt idx="5">
                  <c:v>n.6</c:v>
                </c:pt>
                <c:pt idx="6">
                  <c:v>n.7</c:v>
                </c:pt>
                <c:pt idx="7">
                  <c:v>n.8</c:v>
                </c:pt>
                <c:pt idx="8">
                  <c:v>n.9</c:v>
                </c:pt>
                <c:pt idx="9">
                  <c:v>n.10</c:v>
                </c:pt>
                <c:pt idx="10">
                  <c:v>n.11</c:v>
                </c:pt>
                <c:pt idx="11">
                  <c:v>n.12</c:v>
                </c:pt>
                <c:pt idx="12">
                  <c:v>n.13</c:v>
                </c:pt>
                <c:pt idx="13">
                  <c:v>n.14</c:v>
                </c:pt>
                <c:pt idx="14">
                  <c:v>n.15</c:v>
                </c:pt>
                <c:pt idx="15">
                  <c:v>n.16</c:v>
                </c:pt>
                <c:pt idx="16">
                  <c:v>n.17</c:v>
                </c:pt>
                <c:pt idx="17">
                  <c:v>n.18</c:v>
                </c:pt>
                <c:pt idx="18">
                  <c:v>n.19</c:v>
                </c:pt>
                <c:pt idx="19">
                  <c:v>n.20</c:v>
                </c:pt>
              </c:strCache>
            </c:strRef>
          </c:xVal>
          <c:yVal>
            <c:numRef>
              <c:f>'Carte X, R'!$G$3:$G$22</c:f>
              <c:numCache>
                <c:formatCode>0.00</c:formatCode>
                <c:ptCount val="20"/>
                <c:pt idx="0">
                  <c:v>0.376</c:v>
                </c:pt>
                <c:pt idx="1">
                  <c:v>0.41200000000000003</c:v>
                </c:pt>
                <c:pt idx="2">
                  <c:v>0.38400000000000001</c:v>
                </c:pt>
                <c:pt idx="3">
                  <c:v>0.39800000000000002</c:v>
                </c:pt>
                <c:pt idx="4">
                  <c:v>0.43</c:v>
                </c:pt>
                <c:pt idx="5">
                  <c:v>0.40800000000000003</c:v>
                </c:pt>
                <c:pt idx="6">
                  <c:v>0.4</c:v>
                </c:pt>
                <c:pt idx="7">
                  <c:v>0.36599999999999999</c:v>
                </c:pt>
                <c:pt idx="8">
                  <c:v>0.45800000000000002</c:v>
                </c:pt>
                <c:pt idx="9">
                  <c:v>0.42800000000000005</c:v>
                </c:pt>
                <c:pt idx="10">
                  <c:v>0.39599999999999996</c:v>
                </c:pt>
                <c:pt idx="11">
                  <c:v>0.41799999999999998</c:v>
                </c:pt>
                <c:pt idx="12">
                  <c:v>0.40800000000000003</c:v>
                </c:pt>
                <c:pt idx="13">
                  <c:v>0.40200000000000002</c:v>
                </c:pt>
                <c:pt idx="14">
                  <c:v>0.38200000000000001</c:v>
                </c:pt>
                <c:pt idx="15">
                  <c:v>0.4</c:v>
                </c:pt>
                <c:pt idx="16">
                  <c:v>0.39200000000000002</c:v>
                </c:pt>
                <c:pt idx="17">
                  <c:v>0.41000000000000003</c:v>
                </c:pt>
                <c:pt idx="18">
                  <c:v>0.39999999999999997</c:v>
                </c:pt>
                <c:pt idx="19">
                  <c:v>0.39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2E-4E28-AB8B-9CBDC35F9546}"/>
            </c:ext>
          </c:extLst>
        </c:ser>
        <c:ser>
          <c:idx val="1"/>
          <c:order val="1"/>
          <c:tx>
            <c:strRef>
              <c:f>'Carte X, R'!$H$2</c:f>
              <c:strCache>
                <c:ptCount val="1"/>
                <c:pt idx="0">
                  <c:v>LCLX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'Carte X, R'!$F$3:$F$22</c:f>
              <c:strCache>
                <c:ptCount val="20"/>
                <c:pt idx="0">
                  <c:v>n.1</c:v>
                </c:pt>
                <c:pt idx="1">
                  <c:v>n.2</c:v>
                </c:pt>
                <c:pt idx="2">
                  <c:v>n.3</c:v>
                </c:pt>
                <c:pt idx="3">
                  <c:v>n.4</c:v>
                </c:pt>
                <c:pt idx="4">
                  <c:v>n.5</c:v>
                </c:pt>
                <c:pt idx="5">
                  <c:v>n.6</c:v>
                </c:pt>
                <c:pt idx="6">
                  <c:v>n.7</c:v>
                </c:pt>
                <c:pt idx="7">
                  <c:v>n.8</c:v>
                </c:pt>
                <c:pt idx="8">
                  <c:v>n.9</c:v>
                </c:pt>
                <c:pt idx="9">
                  <c:v>n.10</c:v>
                </c:pt>
                <c:pt idx="10">
                  <c:v>n.11</c:v>
                </c:pt>
                <c:pt idx="11">
                  <c:v>n.12</c:v>
                </c:pt>
                <c:pt idx="12">
                  <c:v>n.13</c:v>
                </c:pt>
                <c:pt idx="13">
                  <c:v>n.14</c:v>
                </c:pt>
                <c:pt idx="14">
                  <c:v>n.15</c:v>
                </c:pt>
                <c:pt idx="15">
                  <c:v>n.16</c:v>
                </c:pt>
                <c:pt idx="16">
                  <c:v>n.17</c:v>
                </c:pt>
                <c:pt idx="17">
                  <c:v>n.18</c:v>
                </c:pt>
                <c:pt idx="18">
                  <c:v>n.19</c:v>
                </c:pt>
                <c:pt idx="19">
                  <c:v>n.20</c:v>
                </c:pt>
              </c:strCache>
            </c:strRef>
          </c:xVal>
          <c:yVal>
            <c:numRef>
              <c:f>'Carte X, R'!$H$3:$H$22</c:f>
              <c:numCache>
                <c:formatCode>0.00</c:formatCode>
                <c:ptCount val="20"/>
                <c:pt idx="0">
                  <c:v>0.34000700000000006</c:v>
                </c:pt>
                <c:pt idx="1">
                  <c:v>0.34000700000000006</c:v>
                </c:pt>
                <c:pt idx="2">
                  <c:v>0.34000700000000006</c:v>
                </c:pt>
                <c:pt idx="3">
                  <c:v>0.34000700000000006</c:v>
                </c:pt>
                <c:pt idx="4">
                  <c:v>0.34000700000000006</c:v>
                </c:pt>
                <c:pt idx="5">
                  <c:v>0.34000700000000006</c:v>
                </c:pt>
                <c:pt idx="6">
                  <c:v>0.34000700000000006</c:v>
                </c:pt>
                <c:pt idx="7">
                  <c:v>0.34000700000000006</c:v>
                </c:pt>
                <c:pt idx="8">
                  <c:v>0.34000700000000006</c:v>
                </c:pt>
                <c:pt idx="9">
                  <c:v>0.34000700000000006</c:v>
                </c:pt>
                <c:pt idx="10">
                  <c:v>0.34000700000000006</c:v>
                </c:pt>
                <c:pt idx="11">
                  <c:v>0.34000700000000006</c:v>
                </c:pt>
                <c:pt idx="12">
                  <c:v>0.34000700000000006</c:v>
                </c:pt>
                <c:pt idx="13">
                  <c:v>0.34000700000000006</c:v>
                </c:pt>
                <c:pt idx="14">
                  <c:v>0.34000700000000006</c:v>
                </c:pt>
                <c:pt idx="15">
                  <c:v>0.34000700000000006</c:v>
                </c:pt>
                <c:pt idx="16">
                  <c:v>0.34000700000000006</c:v>
                </c:pt>
                <c:pt idx="17">
                  <c:v>0.34000700000000006</c:v>
                </c:pt>
                <c:pt idx="18">
                  <c:v>0.34000700000000006</c:v>
                </c:pt>
                <c:pt idx="19">
                  <c:v>0.34000700000000006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2E-4E28-AB8B-9CBDC35F9546}"/>
            </c:ext>
          </c:extLst>
        </c:ser>
        <c:ser>
          <c:idx val="2"/>
          <c:order val="2"/>
          <c:tx>
            <c:strRef>
              <c:f>'Carte X, R'!$I$2</c:f>
              <c:strCache>
                <c:ptCount val="1"/>
                <c:pt idx="0">
                  <c:v>UCLX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'Carte X, R'!$F$3:$F$22</c:f>
              <c:strCache>
                <c:ptCount val="20"/>
                <c:pt idx="0">
                  <c:v>n.1</c:v>
                </c:pt>
                <c:pt idx="1">
                  <c:v>n.2</c:v>
                </c:pt>
                <c:pt idx="2">
                  <c:v>n.3</c:v>
                </c:pt>
                <c:pt idx="3">
                  <c:v>n.4</c:v>
                </c:pt>
                <c:pt idx="4">
                  <c:v>n.5</c:v>
                </c:pt>
                <c:pt idx="5">
                  <c:v>n.6</c:v>
                </c:pt>
                <c:pt idx="6">
                  <c:v>n.7</c:v>
                </c:pt>
                <c:pt idx="7">
                  <c:v>n.8</c:v>
                </c:pt>
                <c:pt idx="8">
                  <c:v>n.9</c:v>
                </c:pt>
                <c:pt idx="9">
                  <c:v>n.10</c:v>
                </c:pt>
                <c:pt idx="10">
                  <c:v>n.11</c:v>
                </c:pt>
                <c:pt idx="11">
                  <c:v>n.12</c:v>
                </c:pt>
                <c:pt idx="12">
                  <c:v>n.13</c:v>
                </c:pt>
                <c:pt idx="13">
                  <c:v>n.14</c:v>
                </c:pt>
                <c:pt idx="14">
                  <c:v>n.15</c:v>
                </c:pt>
                <c:pt idx="15">
                  <c:v>n.16</c:v>
                </c:pt>
                <c:pt idx="16">
                  <c:v>n.17</c:v>
                </c:pt>
                <c:pt idx="17">
                  <c:v>n.18</c:v>
                </c:pt>
                <c:pt idx="18">
                  <c:v>n.19</c:v>
                </c:pt>
                <c:pt idx="19">
                  <c:v>n.20</c:v>
                </c:pt>
              </c:strCache>
            </c:strRef>
          </c:xVal>
          <c:yVal>
            <c:numRef>
              <c:f>'Carte X, R'!$I$3:$I$22</c:f>
              <c:numCache>
                <c:formatCode>0.00</c:formatCode>
                <c:ptCount val="20"/>
                <c:pt idx="0">
                  <c:v>0.46579300000000012</c:v>
                </c:pt>
                <c:pt idx="1">
                  <c:v>0.46579300000000012</c:v>
                </c:pt>
                <c:pt idx="2">
                  <c:v>0.46579300000000012</c:v>
                </c:pt>
                <c:pt idx="3">
                  <c:v>0.46579300000000012</c:v>
                </c:pt>
                <c:pt idx="4">
                  <c:v>0.46579300000000012</c:v>
                </c:pt>
                <c:pt idx="5">
                  <c:v>0.46579300000000012</c:v>
                </c:pt>
                <c:pt idx="6">
                  <c:v>0.46579300000000012</c:v>
                </c:pt>
                <c:pt idx="7">
                  <c:v>0.46579300000000012</c:v>
                </c:pt>
                <c:pt idx="8">
                  <c:v>0.46579300000000012</c:v>
                </c:pt>
                <c:pt idx="9">
                  <c:v>0.46579300000000012</c:v>
                </c:pt>
                <c:pt idx="10">
                  <c:v>0.46579300000000012</c:v>
                </c:pt>
                <c:pt idx="11">
                  <c:v>0.46579300000000012</c:v>
                </c:pt>
                <c:pt idx="12">
                  <c:v>0.46579300000000012</c:v>
                </c:pt>
                <c:pt idx="13">
                  <c:v>0.46579300000000012</c:v>
                </c:pt>
                <c:pt idx="14">
                  <c:v>0.46579300000000012</c:v>
                </c:pt>
                <c:pt idx="15">
                  <c:v>0.46579300000000012</c:v>
                </c:pt>
                <c:pt idx="16">
                  <c:v>0.46579300000000012</c:v>
                </c:pt>
                <c:pt idx="17">
                  <c:v>0.46579300000000012</c:v>
                </c:pt>
                <c:pt idx="18">
                  <c:v>0.46579300000000012</c:v>
                </c:pt>
                <c:pt idx="19">
                  <c:v>0.46579300000000012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2E-4E28-AB8B-9CBDC35F9546}"/>
            </c:ext>
          </c:extLst>
        </c:ser>
        <c:ser>
          <c:idx val="3"/>
          <c:order val="3"/>
          <c:tx>
            <c:strRef>
              <c:f>'Carte X, R'!$J$2</c:f>
              <c:strCache>
                <c:ptCount val="1"/>
                <c:pt idx="0">
                  <c:v>xmm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'Carte X, R'!$F$3:$F$22</c:f>
              <c:strCache>
                <c:ptCount val="20"/>
                <c:pt idx="0">
                  <c:v>n.1</c:v>
                </c:pt>
                <c:pt idx="1">
                  <c:v>n.2</c:v>
                </c:pt>
                <c:pt idx="2">
                  <c:v>n.3</c:v>
                </c:pt>
                <c:pt idx="3">
                  <c:v>n.4</c:v>
                </c:pt>
                <c:pt idx="4">
                  <c:v>n.5</c:v>
                </c:pt>
                <c:pt idx="5">
                  <c:v>n.6</c:v>
                </c:pt>
                <c:pt idx="6">
                  <c:v>n.7</c:v>
                </c:pt>
                <c:pt idx="7">
                  <c:v>n.8</c:v>
                </c:pt>
                <c:pt idx="8">
                  <c:v>n.9</c:v>
                </c:pt>
                <c:pt idx="9">
                  <c:v>n.10</c:v>
                </c:pt>
                <c:pt idx="10">
                  <c:v>n.11</c:v>
                </c:pt>
                <c:pt idx="11">
                  <c:v>n.12</c:v>
                </c:pt>
                <c:pt idx="12">
                  <c:v>n.13</c:v>
                </c:pt>
                <c:pt idx="13">
                  <c:v>n.14</c:v>
                </c:pt>
                <c:pt idx="14">
                  <c:v>n.15</c:v>
                </c:pt>
                <c:pt idx="15">
                  <c:v>n.16</c:v>
                </c:pt>
                <c:pt idx="16">
                  <c:v>n.17</c:v>
                </c:pt>
                <c:pt idx="17">
                  <c:v>n.18</c:v>
                </c:pt>
                <c:pt idx="18">
                  <c:v>n.19</c:v>
                </c:pt>
                <c:pt idx="19">
                  <c:v>n.20</c:v>
                </c:pt>
              </c:strCache>
            </c:strRef>
          </c:xVal>
          <c:yVal>
            <c:numRef>
              <c:f>'Carte X, R'!$J$3:$J$22</c:f>
              <c:numCache>
                <c:formatCode>0.00</c:formatCode>
                <c:ptCount val="20"/>
                <c:pt idx="0">
                  <c:v>0.40290000000000009</c:v>
                </c:pt>
                <c:pt idx="1">
                  <c:v>0.40290000000000009</c:v>
                </c:pt>
                <c:pt idx="2">
                  <c:v>0.40290000000000009</c:v>
                </c:pt>
                <c:pt idx="3">
                  <c:v>0.40290000000000009</c:v>
                </c:pt>
                <c:pt idx="4">
                  <c:v>0.40290000000000009</c:v>
                </c:pt>
                <c:pt idx="5">
                  <c:v>0.40290000000000009</c:v>
                </c:pt>
                <c:pt idx="6">
                  <c:v>0.40290000000000009</c:v>
                </c:pt>
                <c:pt idx="7">
                  <c:v>0.40290000000000009</c:v>
                </c:pt>
                <c:pt idx="8">
                  <c:v>0.40290000000000009</c:v>
                </c:pt>
                <c:pt idx="9">
                  <c:v>0.40290000000000009</c:v>
                </c:pt>
                <c:pt idx="10">
                  <c:v>0.40290000000000009</c:v>
                </c:pt>
                <c:pt idx="11">
                  <c:v>0.40290000000000009</c:v>
                </c:pt>
                <c:pt idx="12">
                  <c:v>0.40290000000000009</c:v>
                </c:pt>
                <c:pt idx="13">
                  <c:v>0.40290000000000009</c:v>
                </c:pt>
                <c:pt idx="14">
                  <c:v>0.40290000000000009</c:v>
                </c:pt>
                <c:pt idx="15">
                  <c:v>0.40290000000000009</c:v>
                </c:pt>
                <c:pt idx="16">
                  <c:v>0.40290000000000009</c:v>
                </c:pt>
                <c:pt idx="17">
                  <c:v>0.40290000000000009</c:v>
                </c:pt>
                <c:pt idx="18">
                  <c:v>0.40290000000000009</c:v>
                </c:pt>
                <c:pt idx="19">
                  <c:v>0.40290000000000009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2E-4E28-AB8B-9CBDC35F9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809832"/>
        <c:axId val="519690168"/>
      </c:scatterChart>
      <c:valAx>
        <c:axId val="315809832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9690168"/>
        <c:crosses val="autoZero"/>
        <c:crossBetween val="midCat"/>
      </c:valAx>
      <c:valAx>
        <c:axId val="519690168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5809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Carta 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'Carte X, R'!$P$2</c:f>
              <c:strCache>
                <c:ptCount val="1"/>
                <c:pt idx="0">
                  <c:v>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'Carte X, R'!$O$3:$O$22</c:f>
              <c:strCache>
                <c:ptCount val="20"/>
                <c:pt idx="0">
                  <c:v>n.1</c:v>
                </c:pt>
                <c:pt idx="1">
                  <c:v>n.2</c:v>
                </c:pt>
                <c:pt idx="2">
                  <c:v>n.3</c:v>
                </c:pt>
                <c:pt idx="3">
                  <c:v>n.4</c:v>
                </c:pt>
                <c:pt idx="4">
                  <c:v>n.5</c:v>
                </c:pt>
                <c:pt idx="5">
                  <c:v>n.6</c:v>
                </c:pt>
                <c:pt idx="6">
                  <c:v>n.7</c:v>
                </c:pt>
                <c:pt idx="7">
                  <c:v>n.8</c:v>
                </c:pt>
                <c:pt idx="8">
                  <c:v>n.9</c:v>
                </c:pt>
                <c:pt idx="9">
                  <c:v>n.10</c:v>
                </c:pt>
                <c:pt idx="10">
                  <c:v>n.11</c:v>
                </c:pt>
                <c:pt idx="11">
                  <c:v>n.12</c:v>
                </c:pt>
                <c:pt idx="12">
                  <c:v>n.13</c:v>
                </c:pt>
                <c:pt idx="13">
                  <c:v>n.14</c:v>
                </c:pt>
                <c:pt idx="14">
                  <c:v>n.15</c:v>
                </c:pt>
                <c:pt idx="15">
                  <c:v>n.16</c:v>
                </c:pt>
                <c:pt idx="16">
                  <c:v>n.17</c:v>
                </c:pt>
                <c:pt idx="17">
                  <c:v>n.18</c:v>
                </c:pt>
                <c:pt idx="18">
                  <c:v>n.19</c:v>
                </c:pt>
                <c:pt idx="19">
                  <c:v>n.20</c:v>
                </c:pt>
              </c:strCache>
            </c:strRef>
          </c:xVal>
          <c:yVal>
            <c:numRef>
              <c:f>'Carte X, R'!$P$3:$P$22</c:f>
              <c:numCache>
                <c:formatCode>0.00</c:formatCode>
                <c:ptCount val="20"/>
                <c:pt idx="0">
                  <c:v>9.9999999999999978E-2</c:v>
                </c:pt>
                <c:pt idx="1">
                  <c:v>0.10000000000000003</c:v>
                </c:pt>
                <c:pt idx="2">
                  <c:v>0.10999999999999999</c:v>
                </c:pt>
                <c:pt idx="3">
                  <c:v>0.11000000000000004</c:v>
                </c:pt>
                <c:pt idx="4">
                  <c:v>8.9999999999999969E-2</c:v>
                </c:pt>
                <c:pt idx="5">
                  <c:v>9.9999999999999978E-2</c:v>
                </c:pt>
                <c:pt idx="6">
                  <c:v>0.12</c:v>
                </c:pt>
                <c:pt idx="7">
                  <c:v>0.12</c:v>
                </c:pt>
                <c:pt idx="8">
                  <c:v>9.9999999999999978E-2</c:v>
                </c:pt>
                <c:pt idx="9">
                  <c:v>0.15999999999999998</c:v>
                </c:pt>
                <c:pt idx="10">
                  <c:v>0.12</c:v>
                </c:pt>
                <c:pt idx="11">
                  <c:v>8.9999999999999969E-2</c:v>
                </c:pt>
                <c:pt idx="12">
                  <c:v>0.12999999999999995</c:v>
                </c:pt>
                <c:pt idx="13">
                  <c:v>9.0000000000000024E-2</c:v>
                </c:pt>
                <c:pt idx="14">
                  <c:v>0.12</c:v>
                </c:pt>
                <c:pt idx="15">
                  <c:v>0.12</c:v>
                </c:pt>
                <c:pt idx="16">
                  <c:v>9.9999999999999978E-2</c:v>
                </c:pt>
                <c:pt idx="17">
                  <c:v>9.9999999999999978E-2</c:v>
                </c:pt>
                <c:pt idx="18">
                  <c:v>0.06</c:v>
                </c:pt>
                <c:pt idx="19">
                  <c:v>0.13999999999999996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B5-4BF9-89FD-7367553133D7}"/>
            </c:ext>
          </c:extLst>
        </c:ser>
        <c:ser>
          <c:idx val="1"/>
          <c:order val="1"/>
          <c:tx>
            <c:strRef>
              <c:f>'Carte X, R'!$Q$2</c:f>
              <c:strCache>
                <c:ptCount val="1"/>
                <c:pt idx="0">
                  <c:v>LCLR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'Carte X, R'!$O$3:$O$22</c:f>
              <c:strCache>
                <c:ptCount val="20"/>
                <c:pt idx="0">
                  <c:v>n.1</c:v>
                </c:pt>
                <c:pt idx="1">
                  <c:v>n.2</c:v>
                </c:pt>
                <c:pt idx="2">
                  <c:v>n.3</c:v>
                </c:pt>
                <c:pt idx="3">
                  <c:v>n.4</c:v>
                </c:pt>
                <c:pt idx="4">
                  <c:v>n.5</c:v>
                </c:pt>
                <c:pt idx="5">
                  <c:v>n.6</c:v>
                </c:pt>
                <c:pt idx="6">
                  <c:v>n.7</c:v>
                </c:pt>
                <c:pt idx="7">
                  <c:v>n.8</c:v>
                </c:pt>
                <c:pt idx="8">
                  <c:v>n.9</c:v>
                </c:pt>
                <c:pt idx="9">
                  <c:v>n.10</c:v>
                </c:pt>
                <c:pt idx="10">
                  <c:v>n.11</c:v>
                </c:pt>
                <c:pt idx="11">
                  <c:v>n.12</c:v>
                </c:pt>
                <c:pt idx="12">
                  <c:v>n.13</c:v>
                </c:pt>
                <c:pt idx="13">
                  <c:v>n.14</c:v>
                </c:pt>
                <c:pt idx="14">
                  <c:v>n.15</c:v>
                </c:pt>
                <c:pt idx="15">
                  <c:v>n.16</c:v>
                </c:pt>
                <c:pt idx="16">
                  <c:v>n.17</c:v>
                </c:pt>
                <c:pt idx="17">
                  <c:v>n.18</c:v>
                </c:pt>
                <c:pt idx="18">
                  <c:v>n.19</c:v>
                </c:pt>
                <c:pt idx="19">
                  <c:v>n.20</c:v>
                </c:pt>
              </c:strCache>
            </c:strRef>
          </c:xVal>
          <c:yVal>
            <c:numRef>
              <c:f>'Carte X, R'!$Q$3:$Q$22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B5-4BF9-89FD-7367553133D7}"/>
            </c:ext>
          </c:extLst>
        </c:ser>
        <c:ser>
          <c:idx val="2"/>
          <c:order val="2"/>
          <c:tx>
            <c:strRef>
              <c:f>'Carte X, R'!$R$2</c:f>
              <c:strCache>
                <c:ptCount val="1"/>
                <c:pt idx="0">
                  <c:v>UCLR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'Carte X, R'!$O$3:$O$22</c:f>
              <c:strCache>
                <c:ptCount val="20"/>
                <c:pt idx="0">
                  <c:v>n.1</c:v>
                </c:pt>
                <c:pt idx="1">
                  <c:v>n.2</c:v>
                </c:pt>
                <c:pt idx="2">
                  <c:v>n.3</c:v>
                </c:pt>
                <c:pt idx="3">
                  <c:v>n.4</c:v>
                </c:pt>
                <c:pt idx="4">
                  <c:v>n.5</c:v>
                </c:pt>
                <c:pt idx="5">
                  <c:v>n.6</c:v>
                </c:pt>
                <c:pt idx="6">
                  <c:v>n.7</c:v>
                </c:pt>
                <c:pt idx="7">
                  <c:v>n.8</c:v>
                </c:pt>
                <c:pt idx="8">
                  <c:v>n.9</c:v>
                </c:pt>
                <c:pt idx="9">
                  <c:v>n.10</c:v>
                </c:pt>
                <c:pt idx="10">
                  <c:v>n.11</c:v>
                </c:pt>
                <c:pt idx="11">
                  <c:v>n.12</c:v>
                </c:pt>
                <c:pt idx="12">
                  <c:v>n.13</c:v>
                </c:pt>
                <c:pt idx="13">
                  <c:v>n.14</c:v>
                </c:pt>
                <c:pt idx="14">
                  <c:v>n.15</c:v>
                </c:pt>
                <c:pt idx="15">
                  <c:v>n.16</c:v>
                </c:pt>
                <c:pt idx="16">
                  <c:v>n.17</c:v>
                </c:pt>
                <c:pt idx="17">
                  <c:v>n.18</c:v>
                </c:pt>
                <c:pt idx="18">
                  <c:v>n.19</c:v>
                </c:pt>
                <c:pt idx="19">
                  <c:v>n.20</c:v>
                </c:pt>
              </c:strCache>
            </c:strRef>
          </c:xVal>
          <c:yVal>
            <c:numRef>
              <c:f>'Carte X, R'!$R$3:$R$22</c:f>
              <c:numCache>
                <c:formatCode>0.00</c:formatCode>
                <c:ptCount val="20"/>
                <c:pt idx="0">
                  <c:v>0.23042600000000002</c:v>
                </c:pt>
                <c:pt idx="1">
                  <c:v>0.23042600000000002</c:v>
                </c:pt>
                <c:pt idx="2">
                  <c:v>0.23042600000000002</c:v>
                </c:pt>
                <c:pt idx="3">
                  <c:v>0.23042600000000002</c:v>
                </c:pt>
                <c:pt idx="4">
                  <c:v>0.23042600000000002</c:v>
                </c:pt>
                <c:pt idx="5">
                  <c:v>0.23042600000000002</c:v>
                </c:pt>
                <c:pt idx="6">
                  <c:v>0.23042600000000002</c:v>
                </c:pt>
                <c:pt idx="7">
                  <c:v>0.23042600000000002</c:v>
                </c:pt>
                <c:pt idx="8">
                  <c:v>0.23042600000000002</c:v>
                </c:pt>
                <c:pt idx="9">
                  <c:v>0.23042600000000002</c:v>
                </c:pt>
                <c:pt idx="10">
                  <c:v>0.23042600000000002</c:v>
                </c:pt>
                <c:pt idx="11">
                  <c:v>0.23042600000000002</c:v>
                </c:pt>
                <c:pt idx="12">
                  <c:v>0.23042600000000002</c:v>
                </c:pt>
                <c:pt idx="13">
                  <c:v>0.23042600000000002</c:v>
                </c:pt>
                <c:pt idx="14">
                  <c:v>0.23042600000000002</c:v>
                </c:pt>
                <c:pt idx="15">
                  <c:v>0.23042600000000002</c:v>
                </c:pt>
                <c:pt idx="16">
                  <c:v>0.23042600000000002</c:v>
                </c:pt>
                <c:pt idx="17">
                  <c:v>0.23042600000000002</c:v>
                </c:pt>
                <c:pt idx="18">
                  <c:v>0.23042600000000002</c:v>
                </c:pt>
                <c:pt idx="19">
                  <c:v>0.23042600000000002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B5-4BF9-89FD-7367553133D7}"/>
            </c:ext>
          </c:extLst>
        </c:ser>
        <c:ser>
          <c:idx val="3"/>
          <c:order val="3"/>
          <c:tx>
            <c:strRef>
              <c:f>'Carte X, R'!$S$2</c:f>
              <c:strCache>
                <c:ptCount val="1"/>
                <c:pt idx="0">
                  <c:v>Rm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'Carte X, R'!$O$3:$O$22</c:f>
              <c:strCache>
                <c:ptCount val="20"/>
                <c:pt idx="0">
                  <c:v>n.1</c:v>
                </c:pt>
                <c:pt idx="1">
                  <c:v>n.2</c:v>
                </c:pt>
                <c:pt idx="2">
                  <c:v>n.3</c:v>
                </c:pt>
                <c:pt idx="3">
                  <c:v>n.4</c:v>
                </c:pt>
                <c:pt idx="4">
                  <c:v>n.5</c:v>
                </c:pt>
                <c:pt idx="5">
                  <c:v>n.6</c:v>
                </c:pt>
                <c:pt idx="6">
                  <c:v>n.7</c:v>
                </c:pt>
                <c:pt idx="7">
                  <c:v>n.8</c:v>
                </c:pt>
                <c:pt idx="8">
                  <c:v>n.9</c:v>
                </c:pt>
                <c:pt idx="9">
                  <c:v>n.10</c:v>
                </c:pt>
                <c:pt idx="10">
                  <c:v>n.11</c:v>
                </c:pt>
                <c:pt idx="11">
                  <c:v>n.12</c:v>
                </c:pt>
                <c:pt idx="12">
                  <c:v>n.13</c:v>
                </c:pt>
                <c:pt idx="13">
                  <c:v>n.14</c:v>
                </c:pt>
                <c:pt idx="14">
                  <c:v>n.15</c:v>
                </c:pt>
                <c:pt idx="15">
                  <c:v>n.16</c:v>
                </c:pt>
                <c:pt idx="16">
                  <c:v>n.17</c:v>
                </c:pt>
                <c:pt idx="17">
                  <c:v>n.18</c:v>
                </c:pt>
                <c:pt idx="18">
                  <c:v>n.19</c:v>
                </c:pt>
                <c:pt idx="19">
                  <c:v>n.20</c:v>
                </c:pt>
              </c:strCache>
            </c:strRef>
          </c:xVal>
          <c:yVal>
            <c:numRef>
              <c:f>'Carte X, R'!$S$3:$S$22</c:f>
              <c:numCache>
                <c:formatCode>General</c:formatCode>
                <c:ptCount val="20"/>
                <c:pt idx="0">
                  <c:v>0.10900000000000001</c:v>
                </c:pt>
                <c:pt idx="1">
                  <c:v>0.10900000000000001</c:v>
                </c:pt>
                <c:pt idx="2">
                  <c:v>0.10900000000000001</c:v>
                </c:pt>
                <c:pt idx="3">
                  <c:v>0.10900000000000001</c:v>
                </c:pt>
                <c:pt idx="4">
                  <c:v>0.10900000000000001</c:v>
                </c:pt>
                <c:pt idx="5">
                  <c:v>0.10900000000000001</c:v>
                </c:pt>
                <c:pt idx="6">
                  <c:v>0.10900000000000001</c:v>
                </c:pt>
                <c:pt idx="7">
                  <c:v>0.10900000000000001</c:v>
                </c:pt>
                <c:pt idx="8">
                  <c:v>0.10900000000000001</c:v>
                </c:pt>
                <c:pt idx="9">
                  <c:v>0.10900000000000001</c:v>
                </c:pt>
                <c:pt idx="10">
                  <c:v>0.10900000000000001</c:v>
                </c:pt>
                <c:pt idx="11">
                  <c:v>0.10900000000000001</c:v>
                </c:pt>
                <c:pt idx="12">
                  <c:v>0.10900000000000001</c:v>
                </c:pt>
                <c:pt idx="13">
                  <c:v>0.10900000000000001</c:v>
                </c:pt>
                <c:pt idx="14">
                  <c:v>0.10900000000000001</c:v>
                </c:pt>
                <c:pt idx="15">
                  <c:v>0.10900000000000001</c:v>
                </c:pt>
                <c:pt idx="16">
                  <c:v>0.10900000000000001</c:v>
                </c:pt>
                <c:pt idx="17">
                  <c:v>0.10900000000000001</c:v>
                </c:pt>
                <c:pt idx="18">
                  <c:v>0.10900000000000001</c:v>
                </c:pt>
                <c:pt idx="19">
                  <c:v>0.10900000000000001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B5-4BF9-89FD-736755313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016080"/>
        <c:axId val="515017360"/>
      </c:scatterChart>
      <c:valAx>
        <c:axId val="51501608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5017360"/>
        <c:crosses val="autoZero"/>
        <c:crossBetween val="midCat"/>
      </c:valAx>
      <c:valAx>
        <c:axId val="51501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5016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587375</xdr:colOff>
      <xdr:row>13</xdr:row>
      <xdr:rowOff>168433</xdr:rowOff>
    </xdr:from>
    <xdr:ext cx="65" cy="172227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A3E0364F-210B-4DE5-A112-0F26510F94E1}"/>
            </a:ext>
          </a:extLst>
        </xdr:cNvPr>
        <xdr:cNvSpPr txBox="1"/>
      </xdr:nvSpPr>
      <xdr:spPr>
        <a:xfrm>
          <a:off x="9731375" y="25611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  <xdr:twoCellAnchor editAs="oneCell">
    <xdr:from>
      <xdr:col>16</xdr:col>
      <xdr:colOff>99060</xdr:colOff>
      <xdr:row>18</xdr:row>
      <xdr:rowOff>68580</xdr:rowOff>
    </xdr:from>
    <xdr:to>
      <xdr:col>17</xdr:col>
      <xdr:colOff>390757</xdr:colOff>
      <xdr:row>20</xdr:row>
      <xdr:rowOff>121920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068CD52-2165-4A0F-9FEF-F4C23C759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62260" y="3413760"/>
          <a:ext cx="901297" cy="403860"/>
        </a:xfrm>
        <a:prstGeom prst="rect">
          <a:avLst/>
        </a:prstGeom>
      </xdr:spPr>
    </xdr:pic>
    <xdr:clientData/>
  </xdr:twoCellAnchor>
  <xdr:twoCellAnchor editAs="oneCell">
    <xdr:from>
      <xdr:col>20</xdr:col>
      <xdr:colOff>45721</xdr:colOff>
      <xdr:row>18</xdr:row>
      <xdr:rowOff>68580</xdr:rowOff>
    </xdr:from>
    <xdr:to>
      <xdr:col>22</xdr:col>
      <xdr:colOff>506728</xdr:colOff>
      <xdr:row>20</xdr:row>
      <xdr:rowOff>38100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57691CC-1B8A-412E-AEEE-00779B0CD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7321" y="3413760"/>
          <a:ext cx="1680207" cy="320040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76200</xdr:colOff>
      <xdr:row>20</xdr:row>
      <xdr:rowOff>152400</xdr:rowOff>
    </xdr:from>
    <xdr:to>
      <xdr:col>18</xdr:col>
      <xdr:colOff>187394</xdr:colOff>
      <xdr:row>23</xdr:row>
      <xdr:rowOff>7619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F83509A-F54F-45F8-9653-2F4C85C8F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39400" y="3848100"/>
          <a:ext cx="1330394" cy="419099"/>
        </a:xfrm>
        <a:prstGeom prst="rect">
          <a:avLst/>
        </a:prstGeom>
      </xdr:spPr>
    </xdr:pic>
    <xdr:clientData/>
  </xdr:twoCellAnchor>
  <xdr:twoCellAnchor editAs="oneCell">
    <xdr:from>
      <xdr:col>20</xdr:col>
      <xdr:colOff>60961</xdr:colOff>
      <xdr:row>20</xdr:row>
      <xdr:rowOff>114301</xdr:rowOff>
    </xdr:from>
    <xdr:to>
      <xdr:col>22</xdr:col>
      <xdr:colOff>228600</xdr:colOff>
      <xdr:row>22</xdr:row>
      <xdr:rowOff>126618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4AA1D5B4-BC71-45B2-9CAC-C470C83F5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62561" y="3810001"/>
          <a:ext cx="1386839" cy="370457"/>
        </a:xfrm>
        <a:prstGeom prst="rect">
          <a:avLst/>
        </a:prstGeom>
      </xdr:spPr>
    </xdr:pic>
    <xdr:clientData/>
  </xdr:twoCellAnchor>
  <xdr:twoCellAnchor editAs="oneCell">
    <xdr:from>
      <xdr:col>16</xdr:col>
      <xdr:colOff>38100</xdr:colOff>
      <xdr:row>23</xdr:row>
      <xdr:rowOff>175260</xdr:rowOff>
    </xdr:from>
    <xdr:to>
      <xdr:col>18</xdr:col>
      <xdr:colOff>259080</xdr:colOff>
      <xdr:row>27</xdr:row>
      <xdr:rowOff>125406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1EE17743-A509-4AE2-88D6-A70CB6402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401300" y="4419600"/>
          <a:ext cx="1440180" cy="658806"/>
        </a:xfrm>
        <a:prstGeom prst="rect">
          <a:avLst/>
        </a:prstGeom>
      </xdr:spPr>
    </xdr:pic>
    <xdr:clientData/>
  </xdr:twoCellAnchor>
  <xdr:twoCellAnchor editAs="oneCell">
    <xdr:from>
      <xdr:col>20</xdr:col>
      <xdr:colOff>15240</xdr:colOff>
      <xdr:row>23</xdr:row>
      <xdr:rowOff>121921</xdr:rowOff>
    </xdr:from>
    <xdr:to>
      <xdr:col>21</xdr:col>
      <xdr:colOff>594360</xdr:colOff>
      <xdr:row>27</xdr:row>
      <xdr:rowOff>86121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14F0A16F-CBC9-4A9A-8C42-3E29FB7DC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16840" y="4366261"/>
          <a:ext cx="1188720" cy="672860"/>
        </a:xfrm>
        <a:prstGeom prst="rect">
          <a:avLst/>
        </a:prstGeom>
      </xdr:spPr>
    </xdr:pic>
    <xdr:clientData/>
  </xdr:twoCellAnchor>
  <xdr:twoCellAnchor editAs="oneCell">
    <xdr:from>
      <xdr:col>16</xdr:col>
      <xdr:colOff>358141</xdr:colOff>
      <xdr:row>35</xdr:row>
      <xdr:rowOff>175261</xdr:rowOff>
    </xdr:from>
    <xdr:to>
      <xdr:col>18</xdr:col>
      <xdr:colOff>1</xdr:colOff>
      <xdr:row>39</xdr:row>
      <xdr:rowOff>84791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B382E314-65FF-45F5-BDCA-84EF38F2B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721341" y="8168641"/>
          <a:ext cx="861060" cy="610570"/>
        </a:xfrm>
        <a:prstGeom prst="rect">
          <a:avLst/>
        </a:prstGeom>
      </xdr:spPr>
    </xdr:pic>
    <xdr:clientData/>
  </xdr:twoCellAnchor>
  <xdr:twoCellAnchor editAs="oneCell">
    <xdr:from>
      <xdr:col>19</xdr:col>
      <xdr:colOff>53341</xdr:colOff>
      <xdr:row>36</xdr:row>
      <xdr:rowOff>38100</xdr:rowOff>
    </xdr:from>
    <xdr:to>
      <xdr:col>20</xdr:col>
      <xdr:colOff>462645</xdr:colOff>
      <xdr:row>39</xdr:row>
      <xdr:rowOff>60960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833F784B-CBD4-434A-A5BB-898329EF5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245341" y="8214360"/>
          <a:ext cx="1018904" cy="548640"/>
        </a:xfrm>
        <a:prstGeom prst="rect">
          <a:avLst/>
        </a:prstGeom>
      </xdr:spPr>
    </xdr:pic>
    <xdr:clientData/>
  </xdr:twoCellAnchor>
  <xdr:twoCellAnchor editAs="oneCell">
    <xdr:from>
      <xdr:col>16</xdr:col>
      <xdr:colOff>68580</xdr:colOff>
      <xdr:row>30</xdr:row>
      <xdr:rowOff>175261</xdr:rowOff>
    </xdr:from>
    <xdr:to>
      <xdr:col>17</xdr:col>
      <xdr:colOff>571500</xdr:colOff>
      <xdr:row>34</xdr:row>
      <xdr:rowOff>83101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A98B4BC7-62B5-4056-BA95-EC2FB8D27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431780" y="7231381"/>
          <a:ext cx="1112520" cy="608880"/>
        </a:xfrm>
        <a:prstGeom prst="rect">
          <a:avLst/>
        </a:prstGeom>
      </xdr:spPr>
    </xdr:pic>
    <xdr:clientData/>
  </xdr:twoCellAnchor>
  <xdr:twoCellAnchor editAs="oneCell">
    <xdr:from>
      <xdr:col>19</xdr:col>
      <xdr:colOff>22861</xdr:colOff>
      <xdr:row>30</xdr:row>
      <xdr:rowOff>167640</xdr:rowOff>
    </xdr:from>
    <xdr:to>
      <xdr:col>22</xdr:col>
      <xdr:colOff>365760</xdr:colOff>
      <xdr:row>34</xdr:row>
      <xdr:rowOff>20938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E8C5C4B2-6DE6-4940-AF9B-99CDCEBA4A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t="11712" b="11712"/>
        <a:stretch/>
      </xdr:blipFill>
      <xdr:spPr>
        <a:xfrm>
          <a:off x="12214861" y="7223760"/>
          <a:ext cx="2171699" cy="5543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441960</xdr:colOff>
      <xdr:row>22</xdr:row>
      <xdr:rowOff>49530</xdr:rowOff>
    </xdr:from>
    <xdr:to>
      <xdr:col>11</xdr:col>
      <xdr:colOff>137160</xdr:colOff>
      <xdr:row>37</xdr:row>
      <xdr:rowOff>49530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6F7FB22-81EF-49A8-92D7-3E2E2BAF9C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434340</xdr:colOff>
      <xdr:row>22</xdr:row>
      <xdr:rowOff>49530</xdr:rowOff>
    </xdr:from>
    <xdr:to>
      <xdr:col>20</xdr:col>
      <xdr:colOff>129540</xdr:colOff>
      <xdr:row>37</xdr:row>
      <xdr:rowOff>34290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98A10B8E-8735-49CD-90AB-A4F3B3CB30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65F84-AC2A-437D-AE2C-67C56F9E4045}">
  <dimension ref="A1:F25"/>
  <sheetViews>
    <sheetView tabSelected="1" workbookViewId="0">
      <selection activeCell="K23" sqref="K23"/>
    </sheetView>
  </sheetViews>
  <sheetFormatPr defaultRowHeight="14.4" x14ac:dyDescent="0.3"/>
  <sheetData>
    <row r="1" spans="1:6" ht="15" thickBot="1" x14ac:dyDescent="0.35">
      <c r="A1" s="54" t="s">
        <v>0</v>
      </c>
      <c r="B1" s="88" t="s">
        <v>1</v>
      </c>
      <c r="C1" s="89"/>
      <c r="D1" s="89"/>
      <c r="E1" s="89"/>
      <c r="F1" s="90"/>
    </row>
    <row r="2" spans="1:6" ht="15" thickTop="1" x14ac:dyDescent="0.3">
      <c r="A2" s="55" t="s">
        <v>2</v>
      </c>
      <c r="B2" s="82">
        <v>0.34</v>
      </c>
      <c r="C2" s="83">
        <v>0.44</v>
      </c>
      <c r="D2" s="83">
        <v>0.39</v>
      </c>
      <c r="E2" s="83">
        <v>0.37</v>
      </c>
      <c r="F2" s="84">
        <v>0.34</v>
      </c>
    </row>
    <row r="3" spans="1:6" x14ac:dyDescent="0.3">
      <c r="A3" s="55" t="s">
        <v>3</v>
      </c>
      <c r="B3" s="82">
        <v>0.36</v>
      </c>
      <c r="C3" s="83">
        <v>0.43</v>
      </c>
      <c r="D3" s="83">
        <v>0.46</v>
      </c>
      <c r="E3" s="83">
        <v>0.42</v>
      </c>
      <c r="F3" s="84">
        <v>0.39</v>
      </c>
    </row>
    <row r="4" spans="1:6" x14ac:dyDescent="0.3">
      <c r="A4" s="55" t="s">
        <v>4</v>
      </c>
      <c r="B4" s="82">
        <v>0.4</v>
      </c>
      <c r="C4" s="83">
        <v>0.33</v>
      </c>
      <c r="D4" s="83">
        <v>0.44</v>
      </c>
      <c r="E4" s="83">
        <v>0.34</v>
      </c>
      <c r="F4" s="84">
        <v>0.41</v>
      </c>
    </row>
    <row r="5" spans="1:6" x14ac:dyDescent="0.3">
      <c r="A5" s="55" t="s">
        <v>5</v>
      </c>
      <c r="B5" s="82">
        <v>0.4</v>
      </c>
      <c r="C5" s="83">
        <v>0.46</v>
      </c>
      <c r="D5" s="83">
        <v>0.4</v>
      </c>
      <c r="E5" s="83">
        <v>0.38</v>
      </c>
      <c r="F5" s="84">
        <v>0.35</v>
      </c>
    </row>
    <row r="6" spans="1:6" x14ac:dyDescent="0.3">
      <c r="A6" s="55" t="s">
        <v>6</v>
      </c>
      <c r="B6" s="82">
        <v>0.42</v>
      </c>
      <c r="C6" s="83">
        <v>0.49</v>
      </c>
      <c r="D6" s="83">
        <v>0.4</v>
      </c>
      <c r="E6" s="83">
        <v>0.42</v>
      </c>
      <c r="F6" s="84">
        <v>0.42</v>
      </c>
    </row>
    <row r="7" spans="1:6" x14ac:dyDescent="0.3">
      <c r="A7" s="55" t="s">
        <v>7</v>
      </c>
      <c r="B7" s="82">
        <v>0.37</v>
      </c>
      <c r="C7" s="83">
        <v>0.47</v>
      </c>
      <c r="D7" s="83">
        <v>0.41</v>
      </c>
      <c r="E7" s="83">
        <v>0.38</v>
      </c>
      <c r="F7" s="84">
        <v>0.41</v>
      </c>
    </row>
    <row r="8" spans="1:6" x14ac:dyDescent="0.3">
      <c r="A8" s="55" t="s">
        <v>8</v>
      </c>
      <c r="B8" s="82">
        <v>0.34</v>
      </c>
      <c r="C8" s="83">
        <v>0.35</v>
      </c>
      <c r="D8" s="83">
        <v>0.45</v>
      </c>
      <c r="E8" s="83">
        <v>0.4</v>
      </c>
      <c r="F8" s="84">
        <v>0.46</v>
      </c>
    </row>
    <row r="9" spans="1:6" x14ac:dyDescent="0.3">
      <c r="A9" s="55" t="s">
        <v>9</v>
      </c>
      <c r="B9" s="82">
        <v>0.3</v>
      </c>
      <c r="C9" s="83">
        <v>0.34</v>
      </c>
      <c r="D9" s="83">
        <v>0.39</v>
      </c>
      <c r="E9" s="83">
        <v>0.38</v>
      </c>
      <c r="F9" s="84">
        <v>0.42</v>
      </c>
    </row>
    <row r="10" spans="1:6" x14ac:dyDescent="0.3">
      <c r="A10" s="55" t="s">
        <v>10</v>
      </c>
      <c r="B10" s="82">
        <v>0.48</v>
      </c>
      <c r="C10" s="83">
        <v>0.43</v>
      </c>
      <c r="D10" s="83">
        <v>0.4</v>
      </c>
      <c r="E10" s="83">
        <v>0.5</v>
      </c>
      <c r="F10" s="84">
        <v>0.48</v>
      </c>
    </row>
    <row r="11" spans="1:6" x14ac:dyDescent="0.3">
      <c r="A11" s="55" t="s">
        <v>11</v>
      </c>
      <c r="B11" s="82">
        <v>0.5</v>
      </c>
      <c r="C11" s="83">
        <v>0.34</v>
      </c>
      <c r="D11" s="83">
        <v>0.46</v>
      </c>
      <c r="E11" s="83">
        <v>0.43</v>
      </c>
      <c r="F11" s="84">
        <v>0.41</v>
      </c>
    </row>
    <row r="12" spans="1:6" x14ac:dyDescent="0.3">
      <c r="A12" s="55" t="s">
        <v>12</v>
      </c>
      <c r="B12" s="82">
        <v>0.33</v>
      </c>
      <c r="C12" s="83">
        <v>0.41</v>
      </c>
      <c r="D12" s="83">
        <v>0.44</v>
      </c>
      <c r="E12" s="83">
        <v>0.35</v>
      </c>
      <c r="F12" s="84">
        <v>0.45</v>
      </c>
    </row>
    <row r="13" spans="1:6" x14ac:dyDescent="0.3">
      <c r="A13" s="55" t="s">
        <v>13</v>
      </c>
      <c r="B13" s="82">
        <v>0.44</v>
      </c>
      <c r="C13" s="83">
        <v>0.4</v>
      </c>
      <c r="D13" s="83">
        <v>0.38</v>
      </c>
      <c r="E13" s="83">
        <v>0.4</v>
      </c>
      <c r="F13" s="84">
        <v>0.47</v>
      </c>
    </row>
    <row r="14" spans="1:6" x14ac:dyDescent="0.3">
      <c r="A14" s="55" t="s">
        <v>14</v>
      </c>
      <c r="B14" s="82">
        <v>0.34</v>
      </c>
      <c r="C14" s="83">
        <v>0.47</v>
      </c>
      <c r="D14" s="83">
        <v>0.4</v>
      </c>
      <c r="E14" s="83">
        <v>0.38</v>
      </c>
      <c r="F14" s="84">
        <v>0.45</v>
      </c>
    </row>
    <row r="15" spans="1:6" x14ac:dyDescent="0.3">
      <c r="A15" s="55" t="s">
        <v>15</v>
      </c>
      <c r="B15" s="82">
        <v>0.43</v>
      </c>
      <c r="C15" s="83">
        <v>0.38</v>
      </c>
      <c r="D15" s="83">
        <v>0.35</v>
      </c>
      <c r="E15" s="83">
        <v>0.44</v>
      </c>
      <c r="F15" s="84">
        <v>0.41</v>
      </c>
    </row>
    <row r="16" spans="1:6" x14ac:dyDescent="0.3">
      <c r="A16" s="55" t="s">
        <v>16</v>
      </c>
      <c r="B16" s="82">
        <v>0.33</v>
      </c>
      <c r="C16" s="83">
        <v>0.4</v>
      </c>
      <c r="D16" s="83">
        <v>0.34</v>
      </c>
      <c r="E16" s="83">
        <v>0.45</v>
      </c>
      <c r="F16" s="84">
        <v>0.39</v>
      </c>
    </row>
    <row r="17" spans="1:6" x14ac:dyDescent="0.3">
      <c r="A17" s="55" t="s">
        <v>17</v>
      </c>
      <c r="B17" s="82">
        <v>0.35</v>
      </c>
      <c r="C17" s="83">
        <v>0.34</v>
      </c>
      <c r="D17" s="83">
        <v>0.45</v>
      </c>
      <c r="E17" s="83">
        <v>0.4</v>
      </c>
      <c r="F17" s="84">
        <v>0.46</v>
      </c>
    </row>
    <row r="18" spans="1:6" x14ac:dyDescent="0.3">
      <c r="A18" s="55" t="s">
        <v>18</v>
      </c>
      <c r="B18" s="82">
        <v>0.44</v>
      </c>
      <c r="C18" s="83">
        <v>0.41</v>
      </c>
      <c r="D18" s="83">
        <v>0.39</v>
      </c>
      <c r="E18" s="83">
        <v>0.34</v>
      </c>
      <c r="F18" s="84">
        <v>0.38</v>
      </c>
    </row>
    <row r="19" spans="1:6" x14ac:dyDescent="0.3">
      <c r="A19" s="55" t="s">
        <v>19</v>
      </c>
      <c r="B19" s="82">
        <v>0.37</v>
      </c>
      <c r="C19" s="83">
        <v>0.39</v>
      </c>
      <c r="D19" s="83">
        <v>0.4</v>
      </c>
      <c r="E19" s="83">
        <v>0.47</v>
      </c>
      <c r="F19" s="84">
        <v>0.42</v>
      </c>
    </row>
    <row r="20" spans="1:6" x14ac:dyDescent="0.3">
      <c r="A20" s="55" t="s">
        <v>20</v>
      </c>
      <c r="B20" s="82">
        <v>0.38</v>
      </c>
      <c r="C20" s="83">
        <v>0.41</v>
      </c>
      <c r="D20" s="83">
        <v>0.43</v>
      </c>
      <c r="E20" s="83">
        <v>0.37</v>
      </c>
      <c r="F20" s="84">
        <v>0.41</v>
      </c>
    </row>
    <row r="21" spans="1:6" x14ac:dyDescent="0.3">
      <c r="A21" s="56" t="s">
        <v>21</v>
      </c>
      <c r="B21" s="85">
        <v>0.33</v>
      </c>
      <c r="C21" s="86">
        <v>0.41</v>
      </c>
      <c r="D21" s="86">
        <v>0.39</v>
      </c>
      <c r="E21" s="86">
        <v>0.35</v>
      </c>
      <c r="F21" s="87">
        <v>0.47</v>
      </c>
    </row>
    <row r="22" spans="1:6" x14ac:dyDescent="0.3">
      <c r="A22" s="22"/>
      <c r="B22" s="22"/>
      <c r="C22" s="22"/>
      <c r="D22" s="22"/>
      <c r="E22" s="22"/>
      <c r="F22" s="22"/>
    </row>
    <row r="23" spans="1:6" x14ac:dyDescent="0.3">
      <c r="A23" s="22"/>
      <c r="B23" s="22"/>
      <c r="C23" s="22"/>
      <c r="D23" s="22"/>
      <c r="E23" s="22"/>
      <c r="F23" s="22"/>
    </row>
    <row r="24" spans="1:6" x14ac:dyDescent="0.3">
      <c r="A24" s="91" t="s">
        <v>55</v>
      </c>
      <c r="B24" s="91"/>
      <c r="C24" s="91"/>
      <c r="D24" s="91"/>
      <c r="E24" s="91"/>
      <c r="F24" s="91"/>
    </row>
    <row r="25" spans="1:6" x14ac:dyDescent="0.3">
      <c r="A25" s="91"/>
      <c r="B25" s="91"/>
      <c r="C25" s="91"/>
      <c r="D25" s="91"/>
      <c r="E25" s="91"/>
      <c r="F25" s="91"/>
    </row>
  </sheetData>
  <mergeCells count="2">
    <mergeCell ref="B1:F1"/>
    <mergeCell ref="A24:F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8493D-033C-44BB-887C-FA81A1B5F1FB}">
  <dimension ref="A1:Z158"/>
  <sheetViews>
    <sheetView workbookViewId="0">
      <selection activeCell="D28" sqref="D28"/>
    </sheetView>
  </sheetViews>
  <sheetFormatPr defaultRowHeight="13.8" x14ac:dyDescent="0.25"/>
  <cols>
    <col min="1" max="16384" width="8.88671875" style="22"/>
  </cols>
  <sheetData>
    <row r="1" spans="1:24" ht="16.8" thickBot="1" x14ac:dyDescent="0.3">
      <c r="A1" s="54" t="s">
        <v>0</v>
      </c>
      <c r="B1" s="88" t="s">
        <v>1</v>
      </c>
      <c r="C1" s="89"/>
      <c r="D1" s="89"/>
      <c r="E1" s="89"/>
      <c r="F1" s="89"/>
      <c r="G1" s="21" t="s">
        <v>51</v>
      </c>
      <c r="H1" s="21" t="s">
        <v>22</v>
      </c>
      <c r="J1" s="103" t="s">
        <v>23</v>
      </c>
      <c r="K1" s="104"/>
      <c r="L1" s="105" t="s">
        <v>24</v>
      </c>
      <c r="M1" s="106"/>
      <c r="O1" s="23"/>
      <c r="P1" s="24"/>
      <c r="Q1" s="116" t="s">
        <v>35</v>
      </c>
      <c r="R1" s="117"/>
      <c r="S1" s="117"/>
      <c r="T1" s="117"/>
      <c r="U1" s="117"/>
      <c r="V1" s="117"/>
      <c r="W1" s="117"/>
      <c r="X1" s="118"/>
    </row>
    <row r="2" spans="1:24" ht="15" thickTop="1" thickBot="1" x14ac:dyDescent="0.3">
      <c r="A2" s="55" t="s">
        <v>2</v>
      </c>
      <c r="B2" s="82">
        <v>0.34</v>
      </c>
      <c r="C2" s="83">
        <v>0.44</v>
      </c>
      <c r="D2" s="83">
        <v>0.39</v>
      </c>
      <c r="E2" s="83">
        <v>0.37</v>
      </c>
      <c r="F2" s="84">
        <v>0.34</v>
      </c>
      <c r="G2" s="25">
        <f t="shared" ref="G2:G21" si="0">AVERAGE(B2:F2)</f>
        <v>0.376</v>
      </c>
      <c r="H2" s="25">
        <f t="shared" ref="H2:H21" si="1">MAX(B2:F2)-MIN(B2:F2)</f>
        <v>9.9999999999999978E-2</v>
      </c>
      <c r="J2" s="26"/>
      <c r="K2" s="27"/>
      <c r="L2" s="28"/>
      <c r="M2" s="29"/>
      <c r="O2" s="23"/>
      <c r="P2" s="24"/>
      <c r="Q2" s="119"/>
      <c r="R2" s="120"/>
      <c r="S2" s="120"/>
      <c r="T2" s="120"/>
      <c r="U2" s="120"/>
      <c r="V2" s="120"/>
      <c r="W2" s="120"/>
      <c r="X2" s="121"/>
    </row>
    <row r="3" spans="1:24" ht="16.8" thickBot="1" x14ac:dyDescent="0.3">
      <c r="A3" s="55" t="s">
        <v>3</v>
      </c>
      <c r="B3" s="82">
        <v>0.36</v>
      </c>
      <c r="C3" s="83">
        <v>0.43</v>
      </c>
      <c r="D3" s="83">
        <v>0.46</v>
      </c>
      <c r="E3" s="83">
        <v>0.42</v>
      </c>
      <c r="F3" s="84">
        <v>0.39</v>
      </c>
      <c r="G3" s="25">
        <f t="shared" si="0"/>
        <v>0.41200000000000003</v>
      </c>
      <c r="H3" s="25">
        <f t="shared" si="1"/>
        <v>0.10000000000000003</v>
      </c>
      <c r="J3" s="26" t="s">
        <v>45</v>
      </c>
      <c r="K3" s="30">
        <f>G24+S10*H24</f>
        <v>0.46579300000000012</v>
      </c>
      <c r="L3" s="28" t="s">
        <v>47</v>
      </c>
      <c r="M3" s="31">
        <f>X10*H24</f>
        <v>0.23042600000000002</v>
      </c>
      <c r="O3" s="23"/>
      <c r="P3" s="24"/>
    </row>
    <row r="4" spans="1:24" ht="14.4" customHeight="1" x14ac:dyDescent="0.25">
      <c r="A4" s="55" t="s">
        <v>4</v>
      </c>
      <c r="B4" s="82">
        <v>0.4</v>
      </c>
      <c r="C4" s="83">
        <v>0.33</v>
      </c>
      <c r="D4" s="83">
        <v>0.44</v>
      </c>
      <c r="E4" s="83">
        <v>0.34</v>
      </c>
      <c r="F4" s="84">
        <v>0.41</v>
      </c>
      <c r="G4" s="25">
        <f t="shared" si="0"/>
        <v>0.38400000000000001</v>
      </c>
      <c r="H4" s="25">
        <f t="shared" si="1"/>
        <v>0.10999999999999999</v>
      </c>
      <c r="J4" s="32" t="s">
        <v>46</v>
      </c>
      <c r="K4" s="33">
        <f>G24-S10*H24</f>
        <v>0.34000700000000006</v>
      </c>
      <c r="L4" s="34" t="s">
        <v>48</v>
      </c>
      <c r="M4" s="35">
        <f>W12*H24</f>
        <v>0</v>
      </c>
      <c r="O4" s="23"/>
      <c r="P4" s="24"/>
      <c r="Q4" s="122" t="s">
        <v>32</v>
      </c>
      <c r="R4" s="123"/>
      <c r="S4" s="131" t="s">
        <v>33</v>
      </c>
      <c r="T4" s="133" t="s">
        <v>34</v>
      </c>
      <c r="U4" s="133"/>
      <c r="V4" s="133"/>
      <c r="W4" s="133"/>
      <c r="X4" s="134"/>
    </row>
    <row r="5" spans="1:24" ht="14.4" customHeight="1" x14ac:dyDescent="0.25">
      <c r="A5" s="55" t="s">
        <v>5</v>
      </c>
      <c r="B5" s="82">
        <v>0.4</v>
      </c>
      <c r="C5" s="83">
        <v>0.46</v>
      </c>
      <c r="D5" s="83">
        <v>0.4</v>
      </c>
      <c r="E5" s="83">
        <v>0.38</v>
      </c>
      <c r="F5" s="84">
        <v>0.35</v>
      </c>
      <c r="G5" s="25">
        <f t="shared" si="0"/>
        <v>0.39800000000000002</v>
      </c>
      <c r="H5" s="25">
        <f t="shared" si="1"/>
        <v>0.11000000000000004</v>
      </c>
      <c r="O5" s="23"/>
      <c r="P5" s="24"/>
      <c r="Q5" s="124"/>
      <c r="R5" s="125"/>
      <c r="S5" s="132"/>
      <c r="T5" s="135"/>
      <c r="U5" s="135"/>
      <c r="V5" s="135"/>
      <c r="W5" s="135"/>
      <c r="X5" s="136"/>
    </row>
    <row r="6" spans="1:24" ht="14.4" customHeight="1" thickBot="1" x14ac:dyDescent="0.4">
      <c r="A6" s="55" t="s">
        <v>6</v>
      </c>
      <c r="B6" s="82">
        <v>0.42</v>
      </c>
      <c r="C6" s="83">
        <v>0.49</v>
      </c>
      <c r="D6" s="83">
        <v>0.4</v>
      </c>
      <c r="E6" s="83">
        <v>0.42</v>
      </c>
      <c r="F6" s="84">
        <v>0.42</v>
      </c>
      <c r="G6" s="25">
        <f t="shared" si="0"/>
        <v>0.43</v>
      </c>
      <c r="H6" s="25">
        <f t="shared" si="1"/>
        <v>8.9999999999999969E-2</v>
      </c>
      <c r="J6" s="63"/>
      <c r="K6" s="63"/>
      <c r="L6" s="63"/>
      <c r="M6" s="63"/>
      <c r="O6" s="23"/>
      <c r="P6" s="24"/>
      <c r="Q6" s="126"/>
      <c r="R6" s="127"/>
      <c r="S6" s="3" t="s">
        <v>36</v>
      </c>
      <c r="T6" s="4" t="s">
        <v>37</v>
      </c>
      <c r="U6" s="4" t="s">
        <v>38</v>
      </c>
      <c r="V6" s="4" t="s">
        <v>39</v>
      </c>
      <c r="W6" s="5" t="s">
        <v>40</v>
      </c>
      <c r="X6" s="6" t="s">
        <v>41</v>
      </c>
    </row>
    <row r="7" spans="1:24" ht="14.4" customHeight="1" x14ac:dyDescent="0.25">
      <c r="A7" s="55" t="s">
        <v>7</v>
      </c>
      <c r="B7" s="82">
        <v>0.37</v>
      </c>
      <c r="C7" s="83">
        <v>0.47</v>
      </c>
      <c r="D7" s="83">
        <v>0.41</v>
      </c>
      <c r="E7" s="83">
        <v>0.38</v>
      </c>
      <c r="F7" s="84">
        <v>0.41</v>
      </c>
      <c r="G7" s="25">
        <f t="shared" si="0"/>
        <v>0.40800000000000003</v>
      </c>
      <c r="H7" s="25">
        <f t="shared" si="1"/>
        <v>9.9999999999999978E-2</v>
      </c>
      <c r="I7" s="64"/>
      <c r="J7" s="110" t="s">
        <v>44</v>
      </c>
      <c r="K7" s="111"/>
      <c r="L7" s="111"/>
      <c r="M7" s="112"/>
      <c r="O7" s="23"/>
      <c r="P7" s="24"/>
      <c r="Q7" s="101">
        <v>2</v>
      </c>
      <c r="R7" s="102"/>
      <c r="S7" s="7">
        <v>1.8</v>
      </c>
      <c r="T7" s="8">
        <v>1.1279999999999999</v>
      </c>
      <c r="U7" s="9">
        <f>1/T7</f>
        <v>0.88652482269503552</v>
      </c>
      <c r="V7" s="8">
        <v>0.85299999999999998</v>
      </c>
      <c r="W7" s="10">
        <v>0</v>
      </c>
      <c r="X7" s="12">
        <v>3.2669999999999999</v>
      </c>
    </row>
    <row r="8" spans="1:24" ht="14.4" thickBot="1" x14ac:dyDescent="0.3">
      <c r="A8" s="55" t="s">
        <v>8</v>
      </c>
      <c r="B8" s="82">
        <v>0.34</v>
      </c>
      <c r="C8" s="83">
        <v>0.35</v>
      </c>
      <c r="D8" s="83">
        <v>0.45</v>
      </c>
      <c r="E8" s="83">
        <v>0.4</v>
      </c>
      <c r="F8" s="84">
        <v>0.46</v>
      </c>
      <c r="G8" s="25">
        <f t="shared" si="0"/>
        <v>0.4</v>
      </c>
      <c r="H8" s="25">
        <f t="shared" si="1"/>
        <v>0.12</v>
      </c>
      <c r="I8" s="64"/>
      <c r="J8" s="113"/>
      <c r="K8" s="114"/>
      <c r="L8" s="114"/>
      <c r="M8" s="115"/>
      <c r="O8" s="23"/>
      <c r="P8" s="24"/>
      <c r="Q8" s="101">
        <v>3</v>
      </c>
      <c r="R8" s="102"/>
      <c r="S8" s="11">
        <v>1.0229999999999999</v>
      </c>
      <c r="T8" s="8">
        <v>1.6930000000000001</v>
      </c>
      <c r="U8" s="9">
        <f t="shared" ref="U8:U16" si="2">1/T8</f>
        <v>0.59066745422327227</v>
      </c>
      <c r="V8" s="8">
        <v>0.88800000000000001</v>
      </c>
      <c r="W8" s="10">
        <v>0</v>
      </c>
      <c r="X8" s="12">
        <v>2.5750000000000002</v>
      </c>
    </row>
    <row r="9" spans="1:24" x14ac:dyDescent="0.25">
      <c r="A9" s="55" t="s">
        <v>9</v>
      </c>
      <c r="B9" s="82">
        <v>0.3</v>
      </c>
      <c r="C9" s="83">
        <v>0.34</v>
      </c>
      <c r="D9" s="83">
        <v>0.39</v>
      </c>
      <c r="E9" s="83">
        <v>0.38</v>
      </c>
      <c r="F9" s="84">
        <v>0.42</v>
      </c>
      <c r="G9" s="25">
        <f t="shared" si="0"/>
        <v>0.36599999999999999</v>
      </c>
      <c r="H9" s="25">
        <f t="shared" si="1"/>
        <v>0.12</v>
      </c>
      <c r="I9" s="64"/>
      <c r="J9" s="24"/>
      <c r="K9" s="24"/>
      <c r="L9" s="24"/>
      <c r="M9" s="2"/>
      <c r="O9" s="23"/>
      <c r="P9" s="24"/>
      <c r="Q9" s="101">
        <v>4</v>
      </c>
      <c r="R9" s="102"/>
      <c r="S9" s="11">
        <v>0.72899999999999998</v>
      </c>
      <c r="T9" s="8">
        <v>2.0590000000000002</v>
      </c>
      <c r="U9" s="9">
        <f t="shared" si="2"/>
        <v>0.48567265662943171</v>
      </c>
      <c r="V9" s="9">
        <v>0.88</v>
      </c>
      <c r="W9" s="10">
        <v>0</v>
      </c>
      <c r="X9" s="12">
        <v>2.282</v>
      </c>
    </row>
    <row r="10" spans="1:24" x14ac:dyDescent="0.25">
      <c r="A10" s="55" t="s">
        <v>10</v>
      </c>
      <c r="B10" s="82">
        <v>0.48</v>
      </c>
      <c r="C10" s="83">
        <v>0.43</v>
      </c>
      <c r="D10" s="83">
        <v>0.4</v>
      </c>
      <c r="E10" s="83">
        <v>0.5</v>
      </c>
      <c r="F10" s="84">
        <v>0.48</v>
      </c>
      <c r="G10" s="25">
        <f t="shared" si="0"/>
        <v>0.45800000000000002</v>
      </c>
      <c r="H10" s="25">
        <f t="shared" si="1"/>
        <v>9.9999999999999978E-2</v>
      </c>
      <c r="I10" s="64"/>
      <c r="J10" s="62" t="s">
        <v>49</v>
      </c>
      <c r="K10" s="61">
        <v>0.42</v>
      </c>
      <c r="L10" s="62" t="s">
        <v>30</v>
      </c>
      <c r="M10" s="66">
        <f>K10+K11</f>
        <v>0.434</v>
      </c>
      <c r="O10" s="23"/>
      <c r="P10" s="24"/>
      <c r="Q10" s="101">
        <v>5</v>
      </c>
      <c r="R10" s="102"/>
      <c r="S10" s="11">
        <v>0.57699999999999996</v>
      </c>
      <c r="T10" s="8">
        <v>2.3260000000000001</v>
      </c>
      <c r="U10" s="9">
        <f t="shared" si="2"/>
        <v>0.42992261392949266</v>
      </c>
      <c r="V10" s="8">
        <v>0.86399999999999999</v>
      </c>
      <c r="W10" s="10">
        <v>0</v>
      </c>
      <c r="X10" s="12">
        <v>2.1139999999999999</v>
      </c>
    </row>
    <row r="11" spans="1:24" x14ac:dyDescent="0.25">
      <c r="A11" s="55" t="s">
        <v>11</v>
      </c>
      <c r="B11" s="82">
        <v>0.5</v>
      </c>
      <c r="C11" s="83">
        <v>0.34</v>
      </c>
      <c r="D11" s="83">
        <v>0.46</v>
      </c>
      <c r="E11" s="83">
        <v>0.43</v>
      </c>
      <c r="F11" s="84">
        <v>0.41</v>
      </c>
      <c r="G11" s="25">
        <f t="shared" si="0"/>
        <v>0.42800000000000005</v>
      </c>
      <c r="H11" s="25">
        <f t="shared" si="1"/>
        <v>0.15999999999999998</v>
      </c>
      <c r="I11" s="64"/>
      <c r="J11" s="62" t="s">
        <v>50</v>
      </c>
      <c r="K11" s="61">
        <v>1.4E-2</v>
      </c>
      <c r="L11" s="62" t="s">
        <v>29</v>
      </c>
      <c r="M11" s="66">
        <f>K10-K11</f>
        <v>0.40599999999999997</v>
      </c>
      <c r="O11" s="23"/>
      <c r="P11" s="24"/>
      <c r="Q11" s="13"/>
      <c r="R11" s="14"/>
      <c r="S11" s="11"/>
      <c r="T11" s="8"/>
      <c r="U11" s="9"/>
      <c r="V11" s="8"/>
      <c r="W11" s="10"/>
      <c r="X11" s="12"/>
    </row>
    <row r="12" spans="1:24" x14ac:dyDescent="0.25">
      <c r="A12" s="55" t="s">
        <v>12</v>
      </c>
      <c r="B12" s="82">
        <v>0.33</v>
      </c>
      <c r="C12" s="83">
        <v>0.41</v>
      </c>
      <c r="D12" s="83">
        <v>0.44</v>
      </c>
      <c r="E12" s="83">
        <v>0.35</v>
      </c>
      <c r="F12" s="84">
        <v>0.45</v>
      </c>
      <c r="G12" s="25">
        <f t="shared" si="0"/>
        <v>0.39599999999999996</v>
      </c>
      <c r="H12" s="25">
        <f t="shared" si="1"/>
        <v>0.12</v>
      </c>
      <c r="I12" s="64"/>
      <c r="K12" s="24"/>
      <c r="L12" s="24"/>
      <c r="M12" s="2"/>
      <c r="O12" s="23"/>
      <c r="P12" s="24"/>
      <c r="Q12" s="101">
        <v>6</v>
      </c>
      <c r="R12" s="102"/>
      <c r="S12" s="11">
        <v>0.48299999999999998</v>
      </c>
      <c r="T12" s="8">
        <v>2.5339999999999998</v>
      </c>
      <c r="U12" s="9">
        <f t="shared" si="2"/>
        <v>0.39463299131807422</v>
      </c>
      <c r="V12" s="8">
        <v>0.84799999999999998</v>
      </c>
      <c r="W12" s="10">
        <v>0</v>
      </c>
      <c r="X12" s="12">
        <v>2.004</v>
      </c>
    </row>
    <row r="13" spans="1:24" x14ac:dyDescent="0.25">
      <c r="A13" s="55" t="s">
        <v>13</v>
      </c>
      <c r="B13" s="82">
        <v>0.44</v>
      </c>
      <c r="C13" s="83">
        <v>0.4</v>
      </c>
      <c r="D13" s="83">
        <v>0.38</v>
      </c>
      <c r="E13" s="83">
        <v>0.4</v>
      </c>
      <c r="F13" s="84">
        <v>0.47</v>
      </c>
      <c r="G13" s="25">
        <f t="shared" si="0"/>
        <v>0.41799999999999998</v>
      </c>
      <c r="H13" s="25">
        <f t="shared" si="1"/>
        <v>8.9999999999999969E-2</v>
      </c>
      <c r="I13" s="64"/>
      <c r="J13" s="24"/>
      <c r="K13" s="59" t="s">
        <v>25</v>
      </c>
      <c r="L13" s="60">
        <f>H24/T10</f>
        <v>4.686156491831471E-2</v>
      </c>
      <c r="M13" s="2"/>
      <c r="O13" s="23"/>
      <c r="P13" s="24"/>
      <c r="Q13" s="101">
        <v>7</v>
      </c>
      <c r="R13" s="102"/>
      <c r="S13" s="11">
        <v>0.41899999999999998</v>
      </c>
      <c r="T13" s="8">
        <v>2.7040000000000002</v>
      </c>
      <c r="U13" s="9">
        <f t="shared" si="2"/>
        <v>0.36982248520710059</v>
      </c>
      <c r="V13" s="8">
        <v>0.83299999999999996</v>
      </c>
      <c r="W13" s="10">
        <v>7.5999999999999998E-2</v>
      </c>
      <c r="X13" s="12">
        <v>1.9239999999999999</v>
      </c>
    </row>
    <row r="14" spans="1:24" x14ac:dyDescent="0.25">
      <c r="A14" s="55" t="s">
        <v>14</v>
      </c>
      <c r="B14" s="82">
        <v>0.34</v>
      </c>
      <c r="C14" s="83">
        <v>0.47</v>
      </c>
      <c r="D14" s="83">
        <v>0.4</v>
      </c>
      <c r="E14" s="83">
        <v>0.38</v>
      </c>
      <c r="F14" s="84">
        <v>0.45</v>
      </c>
      <c r="G14" s="25">
        <f t="shared" si="0"/>
        <v>0.40800000000000003</v>
      </c>
      <c r="H14" s="25">
        <f t="shared" si="1"/>
        <v>0.12999999999999995</v>
      </c>
      <c r="I14" s="64"/>
      <c r="J14" s="24"/>
      <c r="K14" s="59" t="s">
        <v>26</v>
      </c>
      <c r="L14" s="60">
        <f>3*L13</f>
        <v>0.14058469475494412</v>
      </c>
      <c r="M14" s="2"/>
      <c r="O14" s="23"/>
      <c r="P14" s="24"/>
      <c r="Q14" s="101">
        <v>8</v>
      </c>
      <c r="R14" s="102"/>
      <c r="S14" s="11">
        <v>0.373</v>
      </c>
      <c r="T14" s="8">
        <v>2.847</v>
      </c>
      <c r="U14" s="9">
        <f t="shared" si="2"/>
        <v>0.35124692658939233</v>
      </c>
      <c r="V14" s="9">
        <v>0.82</v>
      </c>
      <c r="W14" s="10">
        <v>0.13600000000000001</v>
      </c>
      <c r="X14" s="12">
        <v>1.8640000000000001</v>
      </c>
    </row>
    <row r="15" spans="1:24" x14ac:dyDescent="0.25">
      <c r="A15" s="55" t="s">
        <v>15</v>
      </c>
      <c r="B15" s="82">
        <v>0.43</v>
      </c>
      <c r="C15" s="83">
        <v>0.38</v>
      </c>
      <c r="D15" s="83">
        <v>0.35</v>
      </c>
      <c r="E15" s="83">
        <v>0.44</v>
      </c>
      <c r="F15" s="84">
        <v>0.41</v>
      </c>
      <c r="G15" s="25">
        <f t="shared" si="0"/>
        <v>0.40200000000000002</v>
      </c>
      <c r="H15" s="25">
        <f t="shared" si="1"/>
        <v>9.0000000000000024E-2</v>
      </c>
      <c r="I15" s="64"/>
      <c r="J15" s="24"/>
      <c r="K15" s="59" t="s">
        <v>27</v>
      </c>
      <c r="L15" s="60">
        <f>6*L13</f>
        <v>0.28116938950988823</v>
      </c>
      <c r="M15" s="2"/>
      <c r="O15" s="23"/>
      <c r="P15" s="24"/>
      <c r="Q15" s="101">
        <v>9</v>
      </c>
      <c r="R15" s="102"/>
      <c r="S15" s="11">
        <v>0.33700000000000002</v>
      </c>
      <c r="T15" s="9">
        <v>2.97</v>
      </c>
      <c r="U15" s="9">
        <f t="shared" si="2"/>
        <v>0.33670033670033667</v>
      </c>
      <c r="V15" s="8">
        <v>0.80800000000000005</v>
      </c>
      <c r="W15" s="10">
        <v>0.184</v>
      </c>
      <c r="X15" s="12">
        <v>1.8160000000000001</v>
      </c>
    </row>
    <row r="16" spans="1:24" ht="14.4" thickBot="1" x14ac:dyDescent="0.3">
      <c r="A16" s="55" t="s">
        <v>16</v>
      </c>
      <c r="B16" s="82">
        <v>0.33</v>
      </c>
      <c r="C16" s="83">
        <v>0.4</v>
      </c>
      <c r="D16" s="83">
        <v>0.34</v>
      </c>
      <c r="E16" s="83">
        <v>0.45</v>
      </c>
      <c r="F16" s="84">
        <v>0.39</v>
      </c>
      <c r="G16" s="25">
        <f t="shared" si="0"/>
        <v>0.38200000000000001</v>
      </c>
      <c r="H16" s="25">
        <f t="shared" si="1"/>
        <v>0.12</v>
      </c>
      <c r="I16" s="64"/>
      <c r="J16" s="67"/>
      <c r="K16" s="68"/>
      <c r="L16" s="68"/>
      <c r="M16" s="69"/>
      <c r="O16" s="23"/>
      <c r="P16" s="24"/>
      <c r="Q16" s="137">
        <v>10</v>
      </c>
      <c r="R16" s="138"/>
      <c r="S16" s="15">
        <v>0.308</v>
      </c>
      <c r="T16" s="16">
        <v>3.0779999999999998</v>
      </c>
      <c r="U16" s="17">
        <f t="shared" si="2"/>
        <v>0.32488628979857054</v>
      </c>
      <c r="V16" s="16">
        <v>0.79700000000000004</v>
      </c>
      <c r="W16" s="18">
        <v>0.223</v>
      </c>
      <c r="X16" s="19">
        <v>1.7769999999999999</v>
      </c>
    </row>
    <row r="17" spans="1:26" ht="14.4" thickBot="1" x14ac:dyDescent="0.3">
      <c r="A17" s="55" t="s">
        <v>17</v>
      </c>
      <c r="B17" s="82">
        <v>0.35</v>
      </c>
      <c r="C17" s="83">
        <v>0.34</v>
      </c>
      <c r="D17" s="83">
        <v>0.45</v>
      </c>
      <c r="E17" s="83">
        <v>0.4</v>
      </c>
      <c r="F17" s="84">
        <v>0.46</v>
      </c>
      <c r="G17" s="25">
        <f t="shared" si="0"/>
        <v>0.4</v>
      </c>
      <c r="H17" s="25">
        <f t="shared" si="1"/>
        <v>0.12</v>
      </c>
      <c r="I17" s="64"/>
      <c r="J17" s="70" t="s">
        <v>31</v>
      </c>
      <c r="K17" s="71">
        <f>(M10-M11)/L15</f>
        <v>9.95840978593273E-2</v>
      </c>
      <c r="L17" s="72" t="s">
        <v>28</v>
      </c>
      <c r="M17" s="73">
        <f>MIN((M10-G24)/L14,(G24-M11)/L14)</f>
        <v>-2.2050764525993034E-2</v>
      </c>
      <c r="O17" s="23"/>
      <c r="P17" s="24"/>
      <c r="Q17" s="24"/>
      <c r="R17" s="24"/>
    </row>
    <row r="18" spans="1:26" ht="14.4" thickBot="1" x14ac:dyDescent="0.3">
      <c r="A18" s="55" t="s">
        <v>18</v>
      </c>
      <c r="B18" s="82">
        <v>0.44</v>
      </c>
      <c r="C18" s="83">
        <v>0.41</v>
      </c>
      <c r="D18" s="83">
        <v>0.39</v>
      </c>
      <c r="E18" s="83">
        <v>0.34</v>
      </c>
      <c r="F18" s="84">
        <v>0.38</v>
      </c>
      <c r="G18" s="25">
        <f t="shared" si="0"/>
        <v>0.39200000000000002</v>
      </c>
      <c r="H18" s="25">
        <f t="shared" si="1"/>
        <v>9.9999999999999978E-2</v>
      </c>
      <c r="I18" s="64"/>
      <c r="J18" s="65"/>
      <c r="K18" s="63"/>
      <c r="L18" s="63"/>
      <c r="M18" s="63"/>
      <c r="N18" s="1"/>
      <c r="O18" s="23"/>
      <c r="P18" s="24"/>
      <c r="Q18" s="128" t="s">
        <v>33</v>
      </c>
      <c r="R18" s="129"/>
      <c r="S18" s="130"/>
      <c r="U18" s="128" t="s">
        <v>34</v>
      </c>
      <c r="V18" s="129"/>
      <c r="W18" s="130"/>
    </row>
    <row r="19" spans="1:26" x14ac:dyDescent="0.25">
      <c r="A19" s="55" t="s">
        <v>19</v>
      </c>
      <c r="B19" s="82">
        <v>0.37</v>
      </c>
      <c r="C19" s="83">
        <v>0.39</v>
      </c>
      <c r="D19" s="83">
        <v>0.4</v>
      </c>
      <c r="E19" s="83">
        <v>0.47</v>
      </c>
      <c r="F19" s="84">
        <v>0.42</v>
      </c>
      <c r="G19" s="25">
        <f t="shared" si="0"/>
        <v>0.41000000000000003</v>
      </c>
      <c r="H19" s="25">
        <f t="shared" si="1"/>
        <v>9.9999999999999978E-2</v>
      </c>
      <c r="J19" s="92" t="s">
        <v>54</v>
      </c>
      <c r="K19" s="93"/>
      <c r="L19" s="93"/>
      <c r="M19" s="94"/>
      <c r="O19" s="23"/>
      <c r="P19" s="24"/>
      <c r="Q19" s="36"/>
      <c r="R19" s="37"/>
      <c r="S19" s="38"/>
      <c r="U19" s="36"/>
      <c r="V19" s="37"/>
      <c r="W19" s="38"/>
    </row>
    <row r="20" spans="1:26" x14ac:dyDescent="0.25">
      <c r="A20" s="55" t="s">
        <v>20</v>
      </c>
      <c r="B20" s="82">
        <v>0.38</v>
      </c>
      <c r="C20" s="83">
        <v>0.41</v>
      </c>
      <c r="D20" s="83">
        <v>0.43</v>
      </c>
      <c r="E20" s="83">
        <v>0.37</v>
      </c>
      <c r="F20" s="84">
        <v>0.41</v>
      </c>
      <c r="G20" s="25">
        <f t="shared" si="0"/>
        <v>0.39999999999999997</v>
      </c>
      <c r="H20" s="25">
        <f t="shared" si="1"/>
        <v>0.06</v>
      </c>
      <c r="J20" s="95"/>
      <c r="K20" s="96"/>
      <c r="L20" s="96"/>
      <c r="M20" s="97"/>
      <c r="O20" s="23"/>
      <c r="P20" s="24"/>
      <c r="Q20" s="36"/>
      <c r="R20" s="37"/>
      <c r="S20" s="38"/>
      <c r="U20" s="36"/>
      <c r="V20" s="37"/>
      <c r="W20" s="38"/>
      <c r="Z20" s="24"/>
    </row>
    <row r="21" spans="1:26" ht="14.4" thickBot="1" x14ac:dyDescent="0.3">
      <c r="A21" s="56" t="s">
        <v>21</v>
      </c>
      <c r="B21" s="85">
        <v>0.33</v>
      </c>
      <c r="C21" s="86">
        <v>0.41</v>
      </c>
      <c r="D21" s="86">
        <v>0.39</v>
      </c>
      <c r="E21" s="86">
        <v>0.35</v>
      </c>
      <c r="F21" s="87">
        <v>0.47</v>
      </c>
      <c r="G21" s="39">
        <f t="shared" si="0"/>
        <v>0.39</v>
      </c>
      <c r="H21" s="39">
        <f t="shared" si="1"/>
        <v>0.13999999999999996</v>
      </c>
      <c r="J21" s="98"/>
      <c r="K21" s="99"/>
      <c r="L21" s="99"/>
      <c r="M21" s="100"/>
      <c r="O21" s="23"/>
      <c r="P21" s="24"/>
      <c r="Q21" s="36"/>
      <c r="R21" s="37"/>
      <c r="S21" s="38"/>
      <c r="U21" s="36"/>
      <c r="V21" s="37"/>
      <c r="W21" s="38"/>
    </row>
    <row r="22" spans="1:26" ht="13.8" customHeight="1" x14ac:dyDescent="0.25">
      <c r="J22" s="92" t="s">
        <v>56</v>
      </c>
      <c r="K22" s="93"/>
      <c r="L22" s="93"/>
      <c r="M22" s="94"/>
      <c r="O22" s="23"/>
      <c r="P22" s="24"/>
      <c r="Q22" s="36"/>
      <c r="R22" s="37"/>
      <c r="S22" s="38"/>
      <c r="U22" s="36"/>
      <c r="V22" s="37"/>
      <c r="W22" s="38"/>
    </row>
    <row r="23" spans="1:26" ht="16.2" x14ac:dyDescent="0.25">
      <c r="G23" s="40" t="s">
        <v>52</v>
      </c>
      <c r="H23" s="41" t="s">
        <v>53</v>
      </c>
      <c r="J23" s="95"/>
      <c r="K23" s="96"/>
      <c r="L23" s="96"/>
      <c r="M23" s="97"/>
      <c r="O23" s="23"/>
      <c r="P23" s="24"/>
      <c r="Q23" s="36"/>
      <c r="R23" s="37"/>
      <c r="S23" s="38"/>
      <c r="U23" s="36"/>
      <c r="V23" s="37"/>
      <c r="W23" s="38"/>
    </row>
    <row r="24" spans="1:26" ht="14.4" thickBot="1" x14ac:dyDescent="0.3">
      <c r="G24" s="42">
        <f>AVERAGE(G2:G21)</f>
        <v>0.40290000000000009</v>
      </c>
      <c r="H24" s="43">
        <f>AVERAGE(H1:H21)</f>
        <v>0.10900000000000001</v>
      </c>
      <c r="J24" s="98"/>
      <c r="K24" s="99"/>
      <c r="L24" s="99"/>
      <c r="M24" s="100"/>
      <c r="O24" s="23"/>
      <c r="P24" s="24"/>
      <c r="Q24" s="36"/>
      <c r="R24" s="37"/>
      <c r="S24" s="38"/>
      <c r="U24" s="36"/>
      <c r="V24" s="37"/>
      <c r="W24" s="38"/>
    </row>
    <row r="25" spans="1:26" x14ac:dyDescent="0.25">
      <c r="O25" s="23"/>
      <c r="P25" s="24"/>
      <c r="Q25" s="36"/>
      <c r="R25" s="37"/>
      <c r="S25" s="38"/>
      <c r="U25" s="36"/>
      <c r="V25" s="37"/>
      <c r="W25" s="38"/>
    </row>
    <row r="26" spans="1:26" x14ac:dyDescent="0.25">
      <c r="E26" s="44"/>
      <c r="F26" s="44"/>
      <c r="G26" s="44"/>
      <c r="H26" s="44"/>
      <c r="I26" s="44"/>
      <c r="O26" s="23"/>
      <c r="P26" s="24"/>
      <c r="Q26" s="36"/>
      <c r="R26" s="37"/>
      <c r="S26" s="38"/>
      <c r="U26" s="36"/>
      <c r="V26" s="37"/>
      <c r="W26" s="38"/>
    </row>
    <row r="27" spans="1:26" x14ac:dyDescent="0.25">
      <c r="E27" s="44"/>
      <c r="F27" s="45"/>
      <c r="G27" s="45"/>
      <c r="H27" s="45"/>
      <c r="I27" s="44"/>
      <c r="O27" s="23"/>
      <c r="P27" s="24"/>
      <c r="Q27" s="36"/>
      <c r="R27" s="37"/>
      <c r="S27" s="38"/>
      <c r="U27" s="36"/>
      <c r="V27" s="37"/>
      <c r="W27" s="38"/>
    </row>
    <row r="28" spans="1:26" ht="14.4" thickBot="1" x14ac:dyDescent="0.3">
      <c r="E28" s="44"/>
      <c r="F28" s="46"/>
      <c r="G28" s="46"/>
      <c r="H28" s="46"/>
      <c r="I28" s="44"/>
      <c r="O28" s="23"/>
      <c r="P28" s="24"/>
      <c r="Q28" s="47"/>
      <c r="R28" s="48"/>
      <c r="S28" s="49"/>
      <c r="U28" s="47"/>
      <c r="V28" s="48"/>
      <c r="W28" s="49"/>
    </row>
    <row r="29" spans="1:26" ht="14.4" thickBot="1" x14ac:dyDescent="0.3">
      <c r="E29" s="44"/>
      <c r="F29" s="46"/>
      <c r="G29" s="46"/>
      <c r="H29" s="50"/>
      <c r="I29" s="44"/>
      <c r="O29" s="23"/>
      <c r="P29" s="24"/>
    </row>
    <row r="30" spans="1:26" ht="14.4" thickBot="1" x14ac:dyDescent="0.3">
      <c r="O30" s="23"/>
      <c r="P30" s="24"/>
      <c r="Q30" s="107" t="s">
        <v>43</v>
      </c>
      <c r="R30" s="108"/>
      <c r="S30" s="108"/>
      <c r="T30" s="108"/>
      <c r="U30" s="108"/>
      <c r="V30" s="108"/>
      <c r="W30" s="109"/>
    </row>
    <row r="31" spans="1:26" x14ac:dyDescent="0.25">
      <c r="O31" s="23"/>
      <c r="P31" s="24"/>
      <c r="Q31" s="51"/>
      <c r="R31" s="52"/>
      <c r="S31" s="52"/>
      <c r="T31" s="52"/>
      <c r="U31" s="52"/>
      <c r="V31" s="52"/>
      <c r="W31" s="53"/>
    </row>
    <row r="32" spans="1:26" x14ac:dyDescent="0.25">
      <c r="O32" s="23"/>
      <c r="P32" s="24"/>
      <c r="Q32" s="36"/>
      <c r="R32" s="37"/>
      <c r="S32" s="37"/>
      <c r="T32" s="37"/>
      <c r="U32" s="37"/>
      <c r="V32" s="37"/>
      <c r="W32" s="38"/>
    </row>
    <row r="33" spans="15:23" x14ac:dyDescent="0.25">
      <c r="O33" s="23"/>
      <c r="P33" s="24"/>
      <c r="Q33" s="36"/>
      <c r="R33" s="37"/>
      <c r="S33" s="37"/>
      <c r="T33" s="37"/>
      <c r="U33" s="37"/>
      <c r="V33" s="37"/>
      <c r="W33" s="38"/>
    </row>
    <row r="34" spans="15:23" x14ac:dyDescent="0.25">
      <c r="O34" s="23"/>
      <c r="P34" s="24"/>
      <c r="Q34" s="36"/>
      <c r="R34" s="37"/>
      <c r="S34" s="37"/>
      <c r="T34" s="37"/>
      <c r="U34" s="37"/>
      <c r="V34" s="37"/>
      <c r="W34" s="38"/>
    </row>
    <row r="35" spans="15:23" x14ac:dyDescent="0.25">
      <c r="O35" s="23"/>
      <c r="P35" s="24"/>
      <c r="Q35" s="36"/>
      <c r="R35" s="37"/>
      <c r="S35" s="37"/>
      <c r="T35" s="37"/>
      <c r="U35" s="37"/>
      <c r="V35" s="37"/>
      <c r="W35" s="38"/>
    </row>
    <row r="36" spans="15:23" x14ac:dyDescent="0.25">
      <c r="O36" s="23"/>
      <c r="P36" s="24"/>
      <c r="Q36" s="36"/>
      <c r="R36" s="37"/>
      <c r="S36" s="37"/>
      <c r="T36" s="37"/>
      <c r="U36" s="37"/>
      <c r="V36" s="37"/>
      <c r="W36" s="38"/>
    </row>
    <row r="37" spans="15:23" x14ac:dyDescent="0.25">
      <c r="O37" s="23"/>
      <c r="P37" s="24"/>
      <c r="Q37" s="36"/>
      <c r="R37" s="37"/>
      <c r="S37" s="37"/>
      <c r="T37" s="37"/>
      <c r="U37" s="37"/>
      <c r="V37" s="37"/>
      <c r="W37" s="38"/>
    </row>
    <row r="38" spans="15:23" x14ac:dyDescent="0.25">
      <c r="O38" s="23"/>
      <c r="P38" s="24"/>
      <c r="Q38" s="36"/>
      <c r="R38" s="37"/>
      <c r="S38" s="20" t="s">
        <v>42</v>
      </c>
      <c r="T38" s="37"/>
      <c r="U38" s="37"/>
      <c r="V38" s="37"/>
      <c r="W38" s="38"/>
    </row>
    <row r="39" spans="15:23" x14ac:dyDescent="0.25">
      <c r="O39" s="23"/>
      <c r="P39" s="24"/>
      <c r="Q39" s="36"/>
      <c r="R39" s="37"/>
      <c r="S39" s="37"/>
      <c r="T39" s="37"/>
      <c r="U39" s="37"/>
      <c r="V39" s="37"/>
      <c r="W39" s="38"/>
    </row>
    <row r="40" spans="15:23" ht="14.4" thickBot="1" x14ac:dyDescent="0.3">
      <c r="O40" s="23"/>
      <c r="P40" s="24"/>
      <c r="Q40" s="47"/>
      <c r="R40" s="48"/>
      <c r="S40" s="48"/>
      <c r="T40" s="48"/>
      <c r="U40" s="48"/>
      <c r="V40" s="48"/>
      <c r="W40" s="49"/>
    </row>
    <row r="41" spans="15:23" x14ac:dyDescent="0.25">
      <c r="O41" s="23"/>
      <c r="P41" s="24"/>
    </row>
    <row r="42" spans="15:23" x14ac:dyDescent="0.25">
      <c r="O42" s="23"/>
      <c r="P42" s="24"/>
    </row>
    <row r="43" spans="15:23" x14ac:dyDescent="0.25">
      <c r="O43" s="23"/>
      <c r="P43" s="24"/>
    </row>
    <row r="44" spans="15:23" x14ac:dyDescent="0.25">
      <c r="P44" s="24"/>
    </row>
    <row r="45" spans="15:23" x14ac:dyDescent="0.25">
      <c r="P45" s="24"/>
    </row>
    <row r="46" spans="15:23" x14ac:dyDescent="0.25">
      <c r="P46" s="24"/>
    </row>
    <row r="47" spans="15:23" x14ac:dyDescent="0.25">
      <c r="P47" s="24"/>
    </row>
    <row r="48" spans="15:23" x14ac:dyDescent="0.25">
      <c r="P48" s="24"/>
    </row>
    <row r="49" spans="16:16" x14ac:dyDescent="0.25">
      <c r="P49" s="24"/>
    </row>
    <row r="50" spans="16:16" x14ac:dyDescent="0.25">
      <c r="P50" s="24"/>
    </row>
    <row r="51" spans="16:16" x14ac:dyDescent="0.25">
      <c r="P51" s="24"/>
    </row>
    <row r="52" spans="16:16" x14ac:dyDescent="0.25">
      <c r="P52" s="24"/>
    </row>
    <row r="53" spans="16:16" x14ac:dyDescent="0.25">
      <c r="P53" s="24"/>
    </row>
    <row r="54" spans="16:16" x14ac:dyDescent="0.25">
      <c r="P54" s="24"/>
    </row>
    <row r="55" spans="16:16" x14ac:dyDescent="0.25">
      <c r="P55" s="24"/>
    </row>
    <row r="56" spans="16:16" x14ac:dyDescent="0.25">
      <c r="P56" s="24"/>
    </row>
    <row r="57" spans="16:16" x14ac:dyDescent="0.25">
      <c r="P57" s="24"/>
    </row>
    <row r="58" spans="16:16" x14ac:dyDescent="0.25">
      <c r="P58" s="24"/>
    </row>
    <row r="59" spans="16:16" x14ac:dyDescent="0.25">
      <c r="P59" s="24"/>
    </row>
    <row r="60" spans="16:16" x14ac:dyDescent="0.25">
      <c r="P60" s="24"/>
    </row>
    <row r="61" spans="16:16" x14ac:dyDescent="0.25">
      <c r="P61" s="24"/>
    </row>
    <row r="62" spans="16:16" x14ac:dyDescent="0.25">
      <c r="P62" s="24"/>
    </row>
    <row r="63" spans="16:16" x14ac:dyDescent="0.25">
      <c r="P63" s="24"/>
    </row>
    <row r="64" spans="16:16" x14ac:dyDescent="0.25">
      <c r="P64" s="24"/>
    </row>
    <row r="65" spans="16:16" x14ac:dyDescent="0.25">
      <c r="P65" s="24"/>
    </row>
    <row r="66" spans="16:16" x14ac:dyDescent="0.25">
      <c r="P66" s="24"/>
    </row>
    <row r="67" spans="16:16" x14ac:dyDescent="0.25">
      <c r="P67" s="24"/>
    </row>
    <row r="68" spans="16:16" x14ac:dyDescent="0.25">
      <c r="P68" s="24"/>
    </row>
    <row r="69" spans="16:16" x14ac:dyDescent="0.25">
      <c r="P69" s="24"/>
    </row>
    <row r="70" spans="16:16" x14ac:dyDescent="0.25">
      <c r="P70" s="24"/>
    </row>
    <row r="71" spans="16:16" x14ac:dyDescent="0.25">
      <c r="P71" s="24"/>
    </row>
    <row r="72" spans="16:16" x14ac:dyDescent="0.25">
      <c r="P72" s="24"/>
    </row>
    <row r="73" spans="16:16" x14ac:dyDescent="0.25">
      <c r="P73" s="24"/>
    </row>
    <row r="74" spans="16:16" x14ac:dyDescent="0.25">
      <c r="P74" s="24"/>
    </row>
    <row r="75" spans="16:16" x14ac:dyDescent="0.25">
      <c r="P75" s="24"/>
    </row>
    <row r="76" spans="16:16" x14ac:dyDescent="0.25">
      <c r="P76" s="24"/>
    </row>
    <row r="77" spans="16:16" x14ac:dyDescent="0.25">
      <c r="P77" s="24"/>
    </row>
    <row r="78" spans="16:16" x14ac:dyDescent="0.25">
      <c r="P78" s="24"/>
    </row>
    <row r="79" spans="16:16" x14ac:dyDescent="0.25">
      <c r="P79" s="24"/>
    </row>
    <row r="80" spans="16:16" x14ac:dyDescent="0.25">
      <c r="P80" s="24"/>
    </row>
    <row r="81" spans="16:16" x14ac:dyDescent="0.25">
      <c r="P81" s="24"/>
    </row>
    <row r="82" spans="16:16" x14ac:dyDescent="0.25">
      <c r="P82" s="24"/>
    </row>
    <row r="83" spans="16:16" x14ac:dyDescent="0.25">
      <c r="P83" s="24"/>
    </row>
    <row r="84" spans="16:16" x14ac:dyDescent="0.25">
      <c r="P84" s="24"/>
    </row>
    <row r="85" spans="16:16" x14ac:dyDescent="0.25">
      <c r="P85" s="24"/>
    </row>
    <row r="86" spans="16:16" x14ac:dyDescent="0.25">
      <c r="P86" s="24"/>
    </row>
    <row r="87" spans="16:16" x14ac:dyDescent="0.25">
      <c r="P87" s="24"/>
    </row>
    <row r="88" spans="16:16" x14ac:dyDescent="0.25">
      <c r="P88" s="24"/>
    </row>
    <row r="89" spans="16:16" x14ac:dyDescent="0.25">
      <c r="P89" s="24"/>
    </row>
    <row r="90" spans="16:16" x14ac:dyDescent="0.25">
      <c r="P90" s="24"/>
    </row>
    <row r="91" spans="16:16" x14ac:dyDescent="0.25">
      <c r="P91" s="24"/>
    </row>
    <row r="92" spans="16:16" x14ac:dyDescent="0.25">
      <c r="P92" s="24"/>
    </row>
    <row r="93" spans="16:16" x14ac:dyDescent="0.25">
      <c r="P93" s="24"/>
    </row>
    <row r="94" spans="16:16" x14ac:dyDescent="0.25">
      <c r="P94" s="24"/>
    </row>
    <row r="95" spans="16:16" x14ac:dyDescent="0.25">
      <c r="P95" s="24"/>
    </row>
    <row r="96" spans="16:16" x14ac:dyDescent="0.25">
      <c r="P96" s="24"/>
    </row>
    <row r="97" spans="16:16" x14ac:dyDescent="0.25">
      <c r="P97" s="24"/>
    </row>
    <row r="98" spans="16:16" x14ac:dyDescent="0.25">
      <c r="P98" s="24"/>
    </row>
    <row r="99" spans="16:16" x14ac:dyDescent="0.25">
      <c r="P99" s="24"/>
    </row>
    <row r="100" spans="16:16" x14ac:dyDescent="0.25">
      <c r="P100" s="24"/>
    </row>
    <row r="101" spans="16:16" x14ac:dyDescent="0.25">
      <c r="P101" s="24"/>
    </row>
    <row r="102" spans="16:16" x14ac:dyDescent="0.25">
      <c r="P102" s="24"/>
    </row>
    <row r="103" spans="16:16" x14ac:dyDescent="0.25">
      <c r="P103" s="24"/>
    </row>
    <row r="104" spans="16:16" x14ac:dyDescent="0.25">
      <c r="P104" s="24"/>
    </row>
    <row r="105" spans="16:16" x14ac:dyDescent="0.25">
      <c r="P105" s="24"/>
    </row>
    <row r="106" spans="16:16" x14ac:dyDescent="0.25">
      <c r="P106" s="24"/>
    </row>
    <row r="107" spans="16:16" x14ac:dyDescent="0.25">
      <c r="P107" s="24"/>
    </row>
    <row r="108" spans="16:16" x14ac:dyDescent="0.25">
      <c r="P108" s="24"/>
    </row>
    <row r="109" spans="16:16" x14ac:dyDescent="0.25">
      <c r="P109" s="24"/>
    </row>
    <row r="110" spans="16:16" x14ac:dyDescent="0.25">
      <c r="P110" s="24"/>
    </row>
    <row r="111" spans="16:16" x14ac:dyDescent="0.25">
      <c r="P111" s="24"/>
    </row>
    <row r="112" spans="16:16" x14ac:dyDescent="0.25">
      <c r="P112" s="24"/>
    </row>
    <row r="113" spans="16:16" x14ac:dyDescent="0.25">
      <c r="P113" s="24"/>
    </row>
    <row r="114" spans="16:16" x14ac:dyDescent="0.25">
      <c r="P114" s="24"/>
    </row>
    <row r="115" spans="16:16" x14ac:dyDescent="0.25">
      <c r="P115" s="24"/>
    </row>
    <row r="116" spans="16:16" x14ac:dyDescent="0.25">
      <c r="P116" s="24"/>
    </row>
    <row r="117" spans="16:16" x14ac:dyDescent="0.25">
      <c r="P117" s="24"/>
    </row>
    <row r="118" spans="16:16" x14ac:dyDescent="0.25">
      <c r="P118" s="24"/>
    </row>
    <row r="119" spans="16:16" x14ac:dyDescent="0.25">
      <c r="P119" s="24"/>
    </row>
    <row r="120" spans="16:16" x14ac:dyDescent="0.25">
      <c r="P120" s="24"/>
    </row>
    <row r="121" spans="16:16" x14ac:dyDescent="0.25">
      <c r="P121" s="24"/>
    </row>
    <row r="122" spans="16:16" x14ac:dyDescent="0.25">
      <c r="P122" s="24"/>
    </row>
    <row r="123" spans="16:16" x14ac:dyDescent="0.25">
      <c r="P123" s="24"/>
    </row>
    <row r="124" spans="16:16" x14ac:dyDescent="0.25">
      <c r="P124" s="24"/>
    </row>
    <row r="125" spans="16:16" x14ac:dyDescent="0.25">
      <c r="P125" s="24"/>
    </row>
    <row r="126" spans="16:16" x14ac:dyDescent="0.25">
      <c r="P126" s="24"/>
    </row>
    <row r="127" spans="16:16" x14ac:dyDescent="0.25">
      <c r="P127" s="24"/>
    </row>
    <row r="128" spans="16:16" x14ac:dyDescent="0.25">
      <c r="P128" s="24"/>
    </row>
    <row r="129" spans="16:16" x14ac:dyDescent="0.25">
      <c r="P129" s="24"/>
    </row>
    <row r="130" spans="16:16" x14ac:dyDescent="0.25">
      <c r="P130" s="24"/>
    </row>
    <row r="131" spans="16:16" x14ac:dyDescent="0.25">
      <c r="P131" s="24"/>
    </row>
    <row r="132" spans="16:16" x14ac:dyDescent="0.25">
      <c r="P132" s="24"/>
    </row>
    <row r="133" spans="16:16" x14ac:dyDescent="0.25">
      <c r="P133" s="24"/>
    </row>
    <row r="134" spans="16:16" x14ac:dyDescent="0.25">
      <c r="P134" s="24"/>
    </row>
    <row r="135" spans="16:16" x14ac:dyDescent="0.25">
      <c r="P135" s="24"/>
    </row>
    <row r="136" spans="16:16" x14ac:dyDescent="0.25">
      <c r="P136" s="24"/>
    </row>
    <row r="137" spans="16:16" x14ac:dyDescent="0.25">
      <c r="P137" s="24"/>
    </row>
    <row r="138" spans="16:16" x14ac:dyDescent="0.25">
      <c r="P138" s="24"/>
    </row>
    <row r="139" spans="16:16" x14ac:dyDescent="0.25">
      <c r="P139" s="24"/>
    </row>
    <row r="140" spans="16:16" x14ac:dyDescent="0.25">
      <c r="P140" s="24"/>
    </row>
    <row r="141" spans="16:16" x14ac:dyDescent="0.25">
      <c r="P141" s="24"/>
    </row>
    <row r="142" spans="16:16" x14ac:dyDescent="0.25">
      <c r="P142" s="24"/>
    </row>
    <row r="143" spans="16:16" x14ac:dyDescent="0.25">
      <c r="P143" s="24"/>
    </row>
    <row r="144" spans="16:16" x14ac:dyDescent="0.25">
      <c r="P144" s="24"/>
    </row>
    <row r="145" spans="16:16" x14ac:dyDescent="0.25">
      <c r="P145" s="24"/>
    </row>
    <row r="146" spans="16:16" x14ac:dyDescent="0.25">
      <c r="P146" s="24"/>
    </row>
    <row r="147" spans="16:16" x14ac:dyDescent="0.25">
      <c r="P147" s="24"/>
    </row>
    <row r="148" spans="16:16" x14ac:dyDescent="0.25">
      <c r="P148" s="24"/>
    </row>
    <row r="149" spans="16:16" x14ac:dyDescent="0.25">
      <c r="P149" s="24"/>
    </row>
    <row r="150" spans="16:16" x14ac:dyDescent="0.25">
      <c r="P150" s="24"/>
    </row>
    <row r="151" spans="16:16" x14ac:dyDescent="0.25">
      <c r="P151" s="24"/>
    </row>
    <row r="152" spans="16:16" x14ac:dyDescent="0.25">
      <c r="P152" s="24"/>
    </row>
    <row r="153" spans="16:16" x14ac:dyDescent="0.25">
      <c r="P153" s="24"/>
    </row>
    <row r="154" spans="16:16" x14ac:dyDescent="0.25">
      <c r="P154" s="24"/>
    </row>
    <row r="155" spans="16:16" x14ac:dyDescent="0.25">
      <c r="P155" s="24"/>
    </row>
    <row r="156" spans="16:16" x14ac:dyDescent="0.25">
      <c r="P156" s="24"/>
    </row>
    <row r="157" spans="16:16" x14ac:dyDescent="0.25">
      <c r="P157" s="24"/>
    </row>
    <row r="158" spans="16:16" x14ac:dyDescent="0.25">
      <c r="P158" s="24"/>
    </row>
  </sheetData>
  <mergeCells count="22">
    <mergeCell ref="B1:F1"/>
    <mergeCell ref="J1:K1"/>
    <mergeCell ref="L1:M1"/>
    <mergeCell ref="Q30:W30"/>
    <mergeCell ref="J7:M8"/>
    <mergeCell ref="J19:M21"/>
    <mergeCell ref="Q1:X2"/>
    <mergeCell ref="Q4:R6"/>
    <mergeCell ref="Q18:S18"/>
    <mergeCell ref="U18:W18"/>
    <mergeCell ref="S4:S5"/>
    <mergeCell ref="T4:X5"/>
    <mergeCell ref="Q15:R15"/>
    <mergeCell ref="Q16:R16"/>
    <mergeCell ref="Q12:R12"/>
    <mergeCell ref="Q13:R13"/>
    <mergeCell ref="J22:M24"/>
    <mergeCell ref="Q10:R10"/>
    <mergeCell ref="Q8:R8"/>
    <mergeCell ref="Q14:R14"/>
    <mergeCell ref="Q7:R7"/>
    <mergeCell ref="Q9:R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AB4AF-1788-4881-8324-E68249371D1B}">
  <dimension ref="A2:S25"/>
  <sheetViews>
    <sheetView topLeftCell="B13" zoomScaleNormal="100" workbookViewId="0">
      <selection activeCell="L18" sqref="L18"/>
    </sheetView>
  </sheetViews>
  <sheetFormatPr defaultRowHeight="13.8" x14ac:dyDescent="0.25"/>
  <cols>
    <col min="1" max="2" width="8.88671875" style="22"/>
    <col min="3" max="4" width="8.88671875" style="58"/>
    <col min="5" max="9" width="8.88671875" style="22"/>
    <col min="10" max="10" width="8.88671875" style="22" customWidth="1"/>
    <col min="11" max="17" width="8.88671875" style="22"/>
    <col min="18" max="18" width="8.88671875" style="22" customWidth="1"/>
    <col min="19" max="16384" width="8.88671875" style="22"/>
  </cols>
  <sheetData>
    <row r="2" spans="1:19" ht="16.8" thickBot="1" x14ac:dyDescent="0.3">
      <c r="A2" s="54" t="s">
        <v>0</v>
      </c>
      <c r="B2" s="80" t="s">
        <v>51</v>
      </c>
      <c r="C2" s="80" t="s">
        <v>22</v>
      </c>
      <c r="D2" s="22"/>
      <c r="F2" s="77" t="s">
        <v>0</v>
      </c>
      <c r="G2" s="80" t="s">
        <v>51</v>
      </c>
      <c r="H2" s="79" t="s">
        <v>46</v>
      </c>
      <c r="I2" s="79" t="s">
        <v>45</v>
      </c>
      <c r="J2" s="78" t="s">
        <v>52</v>
      </c>
      <c r="O2" s="77" t="s">
        <v>0</v>
      </c>
      <c r="P2" s="80" t="s">
        <v>22</v>
      </c>
      <c r="Q2" s="81" t="s">
        <v>48</v>
      </c>
      <c r="R2" s="81" t="s">
        <v>47</v>
      </c>
      <c r="S2" s="78" t="s">
        <v>53</v>
      </c>
    </row>
    <row r="3" spans="1:19" ht="14.4" thickTop="1" x14ac:dyDescent="0.25">
      <c r="A3" s="55" t="s">
        <v>2</v>
      </c>
      <c r="B3" s="74">
        <f>'Cp; Cpk'!G2</f>
        <v>0.376</v>
      </c>
      <c r="C3" s="74">
        <f>'Cp; Cpk'!H2</f>
        <v>9.9999999999999978E-2</v>
      </c>
      <c r="D3" s="22"/>
      <c r="F3" s="55" t="s">
        <v>2</v>
      </c>
      <c r="G3" s="74">
        <f>B3</f>
        <v>0.376</v>
      </c>
      <c r="H3" s="74">
        <f>'Cp; Cpk'!$K$4</f>
        <v>0.34000700000000006</v>
      </c>
      <c r="I3" s="74">
        <f>'Cp; Cpk'!$K$3</f>
        <v>0.46579300000000012</v>
      </c>
      <c r="J3" s="74">
        <f>$B$25</f>
        <v>0.40290000000000009</v>
      </c>
      <c r="O3" s="55" t="s">
        <v>2</v>
      </c>
      <c r="P3" s="75">
        <f>C3</f>
        <v>9.9999999999999978E-2</v>
      </c>
      <c r="Q3" s="57">
        <f>'Cp; Cpk'!$M$4</f>
        <v>0</v>
      </c>
      <c r="R3" s="75">
        <f>'Cp; Cpk'!$M$3</f>
        <v>0.23042600000000002</v>
      </c>
      <c r="S3" s="57">
        <f>$C$25</f>
        <v>0.10900000000000001</v>
      </c>
    </row>
    <row r="4" spans="1:19" x14ac:dyDescent="0.25">
      <c r="A4" s="55" t="s">
        <v>3</v>
      </c>
      <c r="B4" s="74">
        <f>'Cp; Cpk'!G3</f>
        <v>0.41200000000000003</v>
      </c>
      <c r="C4" s="74">
        <f>'Cp; Cpk'!H3</f>
        <v>0.10000000000000003</v>
      </c>
      <c r="D4" s="22"/>
      <c r="F4" s="55" t="s">
        <v>3</v>
      </c>
      <c r="G4" s="74">
        <f t="shared" ref="G4:G22" si="0">B4</f>
        <v>0.41200000000000003</v>
      </c>
      <c r="H4" s="74">
        <f>'Cp; Cpk'!$K$4</f>
        <v>0.34000700000000006</v>
      </c>
      <c r="I4" s="74">
        <f>'Cp; Cpk'!$K$3</f>
        <v>0.46579300000000012</v>
      </c>
      <c r="J4" s="74">
        <f t="shared" ref="J4:J22" si="1">$B$25</f>
        <v>0.40290000000000009</v>
      </c>
      <c r="O4" s="55" t="s">
        <v>3</v>
      </c>
      <c r="P4" s="75">
        <f t="shared" ref="P4:P22" si="2">C4</f>
        <v>0.10000000000000003</v>
      </c>
      <c r="Q4" s="57">
        <f>'Cp; Cpk'!$M$4</f>
        <v>0</v>
      </c>
      <c r="R4" s="75">
        <f>'Cp; Cpk'!$M$3</f>
        <v>0.23042600000000002</v>
      </c>
      <c r="S4" s="57">
        <f t="shared" ref="S4:S22" si="3">$C$25</f>
        <v>0.10900000000000001</v>
      </c>
    </row>
    <row r="5" spans="1:19" x14ac:dyDescent="0.25">
      <c r="A5" s="55" t="s">
        <v>4</v>
      </c>
      <c r="B5" s="74">
        <f>'Cp; Cpk'!G4</f>
        <v>0.38400000000000001</v>
      </c>
      <c r="C5" s="74">
        <f>'Cp; Cpk'!H4</f>
        <v>0.10999999999999999</v>
      </c>
      <c r="D5" s="22"/>
      <c r="F5" s="55" t="s">
        <v>4</v>
      </c>
      <c r="G5" s="74">
        <f t="shared" si="0"/>
        <v>0.38400000000000001</v>
      </c>
      <c r="H5" s="74">
        <f>'Cp; Cpk'!$K$4</f>
        <v>0.34000700000000006</v>
      </c>
      <c r="I5" s="74">
        <f>'Cp; Cpk'!$K$3</f>
        <v>0.46579300000000012</v>
      </c>
      <c r="J5" s="74">
        <f t="shared" si="1"/>
        <v>0.40290000000000009</v>
      </c>
      <c r="O5" s="55" t="s">
        <v>4</v>
      </c>
      <c r="P5" s="75">
        <f t="shared" si="2"/>
        <v>0.10999999999999999</v>
      </c>
      <c r="Q5" s="57">
        <f>'Cp; Cpk'!$M$4</f>
        <v>0</v>
      </c>
      <c r="R5" s="75">
        <f>'Cp; Cpk'!$M$3</f>
        <v>0.23042600000000002</v>
      </c>
      <c r="S5" s="57">
        <f t="shared" si="3"/>
        <v>0.10900000000000001</v>
      </c>
    </row>
    <row r="6" spans="1:19" x14ac:dyDescent="0.25">
      <c r="A6" s="55" t="s">
        <v>5</v>
      </c>
      <c r="B6" s="74">
        <f>'Cp; Cpk'!G5</f>
        <v>0.39800000000000002</v>
      </c>
      <c r="C6" s="74">
        <f>'Cp; Cpk'!H5</f>
        <v>0.11000000000000004</v>
      </c>
      <c r="D6" s="22"/>
      <c r="F6" s="55" t="s">
        <v>5</v>
      </c>
      <c r="G6" s="74">
        <f t="shared" si="0"/>
        <v>0.39800000000000002</v>
      </c>
      <c r="H6" s="74">
        <f>'Cp; Cpk'!$K$4</f>
        <v>0.34000700000000006</v>
      </c>
      <c r="I6" s="74">
        <f>'Cp; Cpk'!$K$3</f>
        <v>0.46579300000000012</v>
      </c>
      <c r="J6" s="74">
        <f t="shared" si="1"/>
        <v>0.40290000000000009</v>
      </c>
      <c r="O6" s="55" t="s">
        <v>5</v>
      </c>
      <c r="P6" s="75">
        <f t="shared" si="2"/>
        <v>0.11000000000000004</v>
      </c>
      <c r="Q6" s="57">
        <f>'Cp; Cpk'!$M$4</f>
        <v>0</v>
      </c>
      <c r="R6" s="75">
        <f>'Cp; Cpk'!$M$3</f>
        <v>0.23042600000000002</v>
      </c>
      <c r="S6" s="57">
        <f t="shared" si="3"/>
        <v>0.10900000000000001</v>
      </c>
    </row>
    <row r="7" spans="1:19" x14ac:dyDescent="0.25">
      <c r="A7" s="55" t="s">
        <v>6</v>
      </c>
      <c r="B7" s="74">
        <f>'Cp; Cpk'!G6</f>
        <v>0.43</v>
      </c>
      <c r="C7" s="74">
        <f>'Cp; Cpk'!H6</f>
        <v>8.9999999999999969E-2</v>
      </c>
      <c r="D7" s="22"/>
      <c r="F7" s="55" t="s">
        <v>6</v>
      </c>
      <c r="G7" s="74">
        <f t="shared" si="0"/>
        <v>0.43</v>
      </c>
      <c r="H7" s="74">
        <f>'Cp; Cpk'!$K$4</f>
        <v>0.34000700000000006</v>
      </c>
      <c r="I7" s="74">
        <f>'Cp; Cpk'!$K$3</f>
        <v>0.46579300000000012</v>
      </c>
      <c r="J7" s="74">
        <f t="shared" si="1"/>
        <v>0.40290000000000009</v>
      </c>
      <c r="O7" s="55" t="s">
        <v>6</v>
      </c>
      <c r="P7" s="75">
        <f t="shared" si="2"/>
        <v>8.9999999999999969E-2</v>
      </c>
      <c r="Q7" s="57">
        <f>'Cp; Cpk'!$M$4</f>
        <v>0</v>
      </c>
      <c r="R7" s="75">
        <f>'Cp; Cpk'!$M$3</f>
        <v>0.23042600000000002</v>
      </c>
      <c r="S7" s="57">
        <f t="shared" si="3"/>
        <v>0.10900000000000001</v>
      </c>
    </row>
    <row r="8" spans="1:19" x14ac:dyDescent="0.25">
      <c r="A8" s="55" t="s">
        <v>7</v>
      </c>
      <c r="B8" s="74">
        <f>'Cp; Cpk'!G7</f>
        <v>0.40800000000000003</v>
      </c>
      <c r="C8" s="74">
        <f>'Cp; Cpk'!H7</f>
        <v>9.9999999999999978E-2</v>
      </c>
      <c r="D8" s="22"/>
      <c r="F8" s="55" t="s">
        <v>7</v>
      </c>
      <c r="G8" s="74">
        <f t="shared" si="0"/>
        <v>0.40800000000000003</v>
      </c>
      <c r="H8" s="74">
        <f>'Cp; Cpk'!$K$4</f>
        <v>0.34000700000000006</v>
      </c>
      <c r="I8" s="74">
        <f>'Cp; Cpk'!$K$3</f>
        <v>0.46579300000000012</v>
      </c>
      <c r="J8" s="74">
        <f t="shared" si="1"/>
        <v>0.40290000000000009</v>
      </c>
      <c r="O8" s="55" t="s">
        <v>7</v>
      </c>
      <c r="P8" s="75">
        <f t="shared" si="2"/>
        <v>9.9999999999999978E-2</v>
      </c>
      <c r="Q8" s="57">
        <f>'Cp; Cpk'!$M$4</f>
        <v>0</v>
      </c>
      <c r="R8" s="75">
        <f>'Cp; Cpk'!$M$3</f>
        <v>0.23042600000000002</v>
      </c>
      <c r="S8" s="57">
        <f t="shared" si="3"/>
        <v>0.10900000000000001</v>
      </c>
    </row>
    <row r="9" spans="1:19" x14ac:dyDescent="0.25">
      <c r="A9" s="55" t="s">
        <v>8</v>
      </c>
      <c r="B9" s="74">
        <f>'Cp; Cpk'!G8</f>
        <v>0.4</v>
      </c>
      <c r="C9" s="74">
        <f>'Cp; Cpk'!H8</f>
        <v>0.12</v>
      </c>
      <c r="D9" s="22"/>
      <c r="F9" s="55" t="s">
        <v>8</v>
      </c>
      <c r="G9" s="74">
        <f t="shared" si="0"/>
        <v>0.4</v>
      </c>
      <c r="H9" s="74">
        <f>'Cp; Cpk'!$K$4</f>
        <v>0.34000700000000006</v>
      </c>
      <c r="I9" s="74">
        <f>'Cp; Cpk'!$K$3</f>
        <v>0.46579300000000012</v>
      </c>
      <c r="J9" s="74">
        <f t="shared" si="1"/>
        <v>0.40290000000000009</v>
      </c>
      <c r="O9" s="55" t="s">
        <v>8</v>
      </c>
      <c r="P9" s="75">
        <f t="shared" si="2"/>
        <v>0.12</v>
      </c>
      <c r="Q9" s="57">
        <f>'Cp; Cpk'!$M$4</f>
        <v>0</v>
      </c>
      <c r="R9" s="75">
        <f>'Cp; Cpk'!$M$3</f>
        <v>0.23042600000000002</v>
      </c>
      <c r="S9" s="57">
        <f t="shared" si="3"/>
        <v>0.10900000000000001</v>
      </c>
    </row>
    <row r="10" spans="1:19" x14ac:dyDescent="0.25">
      <c r="A10" s="55" t="s">
        <v>9</v>
      </c>
      <c r="B10" s="74">
        <f>'Cp; Cpk'!G9</f>
        <v>0.36599999999999999</v>
      </c>
      <c r="C10" s="74">
        <f>'Cp; Cpk'!H9</f>
        <v>0.12</v>
      </c>
      <c r="D10" s="22"/>
      <c r="F10" s="55" t="s">
        <v>9</v>
      </c>
      <c r="G10" s="74">
        <f t="shared" si="0"/>
        <v>0.36599999999999999</v>
      </c>
      <c r="H10" s="74">
        <f>'Cp; Cpk'!$K$4</f>
        <v>0.34000700000000006</v>
      </c>
      <c r="I10" s="74">
        <f>'Cp; Cpk'!$K$3</f>
        <v>0.46579300000000012</v>
      </c>
      <c r="J10" s="74">
        <f t="shared" si="1"/>
        <v>0.40290000000000009</v>
      </c>
      <c r="O10" s="55" t="s">
        <v>9</v>
      </c>
      <c r="P10" s="75">
        <f t="shared" si="2"/>
        <v>0.12</v>
      </c>
      <c r="Q10" s="57">
        <f>'Cp; Cpk'!$M$4</f>
        <v>0</v>
      </c>
      <c r="R10" s="75">
        <f>'Cp; Cpk'!$M$3</f>
        <v>0.23042600000000002</v>
      </c>
      <c r="S10" s="57">
        <f t="shared" si="3"/>
        <v>0.10900000000000001</v>
      </c>
    </row>
    <row r="11" spans="1:19" x14ac:dyDescent="0.25">
      <c r="A11" s="55" t="s">
        <v>10</v>
      </c>
      <c r="B11" s="74">
        <f>'Cp; Cpk'!G10</f>
        <v>0.45800000000000002</v>
      </c>
      <c r="C11" s="74">
        <f>'Cp; Cpk'!H10</f>
        <v>9.9999999999999978E-2</v>
      </c>
      <c r="D11" s="22"/>
      <c r="F11" s="55" t="s">
        <v>10</v>
      </c>
      <c r="G11" s="74">
        <f t="shared" si="0"/>
        <v>0.45800000000000002</v>
      </c>
      <c r="H11" s="74">
        <f>'Cp; Cpk'!$K$4</f>
        <v>0.34000700000000006</v>
      </c>
      <c r="I11" s="74">
        <f>'Cp; Cpk'!$K$3</f>
        <v>0.46579300000000012</v>
      </c>
      <c r="J11" s="74">
        <f t="shared" si="1"/>
        <v>0.40290000000000009</v>
      </c>
      <c r="O11" s="55" t="s">
        <v>10</v>
      </c>
      <c r="P11" s="75">
        <f t="shared" si="2"/>
        <v>9.9999999999999978E-2</v>
      </c>
      <c r="Q11" s="57">
        <f>'Cp; Cpk'!$M$4</f>
        <v>0</v>
      </c>
      <c r="R11" s="75">
        <f>'Cp; Cpk'!$M$3</f>
        <v>0.23042600000000002</v>
      </c>
      <c r="S11" s="57">
        <f t="shared" si="3"/>
        <v>0.10900000000000001</v>
      </c>
    </row>
    <row r="12" spans="1:19" x14ac:dyDescent="0.25">
      <c r="A12" s="55" t="s">
        <v>11</v>
      </c>
      <c r="B12" s="74">
        <f>'Cp; Cpk'!G11</f>
        <v>0.42800000000000005</v>
      </c>
      <c r="C12" s="74">
        <f>'Cp; Cpk'!H11</f>
        <v>0.15999999999999998</v>
      </c>
      <c r="D12" s="22"/>
      <c r="F12" s="55" t="s">
        <v>11</v>
      </c>
      <c r="G12" s="74">
        <f t="shared" si="0"/>
        <v>0.42800000000000005</v>
      </c>
      <c r="H12" s="74">
        <f>'Cp; Cpk'!$K$4</f>
        <v>0.34000700000000006</v>
      </c>
      <c r="I12" s="74">
        <f>'Cp; Cpk'!$K$3</f>
        <v>0.46579300000000012</v>
      </c>
      <c r="J12" s="74">
        <f t="shared" si="1"/>
        <v>0.40290000000000009</v>
      </c>
      <c r="O12" s="55" t="s">
        <v>11</v>
      </c>
      <c r="P12" s="75">
        <f t="shared" si="2"/>
        <v>0.15999999999999998</v>
      </c>
      <c r="Q12" s="57">
        <f>'Cp; Cpk'!$M$4</f>
        <v>0</v>
      </c>
      <c r="R12" s="75">
        <f>'Cp; Cpk'!$M$3</f>
        <v>0.23042600000000002</v>
      </c>
      <c r="S12" s="57">
        <f t="shared" si="3"/>
        <v>0.10900000000000001</v>
      </c>
    </row>
    <row r="13" spans="1:19" x14ac:dyDescent="0.25">
      <c r="A13" s="55" t="s">
        <v>12</v>
      </c>
      <c r="B13" s="74">
        <f>'Cp; Cpk'!G12</f>
        <v>0.39599999999999996</v>
      </c>
      <c r="C13" s="74">
        <f>'Cp; Cpk'!H12</f>
        <v>0.12</v>
      </c>
      <c r="D13" s="22"/>
      <c r="F13" s="55" t="s">
        <v>12</v>
      </c>
      <c r="G13" s="74">
        <f t="shared" si="0"/>
        <v>0.39599999999999996</v>
      </c>
      <c r="H13" s="74">
        <f>'Cp; Cpk'!$K$4</f>
        <v>0.34000700000000006</v>
      </c>
      <c r="I13" s="74">
        <f>'Cp; Cpk'!$K$3</f>
        <v>0.46579300000000012</v>
      </c>
      <c r="J13" s="74">
        <f t="shared" si="1"/>
        <v>0.40290000000000009</v>
      </c>
      <c r="O13" s="55" t="s">
        <v>12</v>
      </c>
      <c r="P13" s="75">
        <f t="shared" si="2"/>
        <v>0.12</v>
      </c>
      <c r="Q13" s="57">
        <f>'Cp; Cpk'!$M$4</f>
        <v>0</v>
      </c>
      <c r="R13" s="75">
        <f>'Cp; Cpk'!$M$3</f>
        <v>0.23042600000000002</v>
      </c>
      <c r="S13" s="57">
        <f t="shared" si="3"/>
        <v>0.10900000000000001</v>
      </c>
    </row>
    <row r="14" spans="1:19" x14ac:dyDescent="0.25">
      <c r="A14" s="55" t="s">
        <v>13</v>
      </c>
      <c r="B14" s="74">
        <f>'Cp; Cpk'!G13</f>
        <v>0.41799999999999998</v>
      </c>
      <c r="C14" s="74">
        <f>'Cp; Cpk'!H13</f>
        <v>8.9999999999999969E-2</v>
      </c>
      <c r="D14" s="22"/>
      <c r="F14" s="55" t="s">
        <v>13</v>
      </c>
      <c r="G14" s="74">
        <f t="shared" si="0"/>
        <v>0.41799999999999998</v>
      </c>
      <c r="H14" s="74">
        <f>'Cp; Cpk'!$K$4</f>
        <v>0.34000700000000006</v>
      </c>
      <c r="I14" s="74">
        <f>'Cp; Cpk'!$K$3</f>
        <v>0.46579300000000012</v>
      </c>
      <c r="J14" s="74">
        <f t="shared" si="1"/>
        <v>0.40290000000000009</v>
      </c>
      <c r="O14" s="55" t="s">
        <v>13</v>
      </c>
      <c r="P14" s="75">
        <f t="shared" si="2"/>
        <v>8.9999999999999969E-2</v>
      </c>
      <c r="Q14" s="57">
        <f>'Cp; Cpk'!$M$4</f>
        <v>0</v>
      </c>
      <c r="R14" s="75">
        <f>'Cp; Cpk'!$M$3</f>
        <v>0.23042600000000002</v>
      </c>
      <c r="S14" s="57">
        <f t="shared" si="3"/>
        <v>0.10900000000000001</v>
      </c>
    </row>
    <row r="15" spans="1:19" x14ac:dyDescent="0.25">
      <c r="A15" s="55" t="s">
        <v>14</v>
      </c>
      <c r="B15" s="74">
        <f>'Cp; Cpk'!G14</f>
        <v>0.40800000000000003</v>
      </c>
      <c r="C15" s="74">
        <f>'Cp; Cpk'!H14</f>
        <v>0.12999999999999995</v>
      </c>
      <c r="D15" s="22"/>
      <c r="F15" s="55" t="s">
        <v>14</v>
      </c>
      <c r="G15" s="74">
        <f t="shared" si="0"/>
        <v>0.40800000000000003</v>
      </c>
      <c r="H15" s="74">
        <f>'Cp; Cpk'!$K$4</f>
        <v>0.34000700000000006</v>
      </c>
      <c r="I15" s="74">
        <f>'Cp; Cpk'!$K$3</f>
        <v>0.46579300000000012</v>
      </c>
      <c r="J15" s="74">
        <f t="shared" si="1"/>
        <v>0.40290000000000009</v>
      </c>
      <c r="O15" s="55" t="s">
        <v>14</v>
      </c>
      <c r="P15" s="75">
        <f t="shared" si="2"/>
        <v>0.12999999999999995</v>
      </c>
      <c r="Q15" s="57">
        <f>'Cp; Cpk'!$M$4</f>
        <v>0</v>
      </c>
      <c r="R15" s="75">
        <f>'Cp; Cpk'!$M$3</f>
        <v>0.23042600000000002</v>
      </c>
      <c r="S15" s="57">
        <f t="shared" si="3"/>
        <v>0.10900000000000001</v>
      </c>
    </row>
    <row r="16" spans="1:19" x14ac:dyDescent="0.25">
      <c r="A16" s="55" t="s">
        <v>15</v>
      </c>
      <c r="B16" s="74">
        <f>'Cp; Cpk'!G15</f>
        <v>0.40200000000000002</v>
      </c>
      <c r="C16" s="74">
        <f>'Cp; Cpk'!H15</f>
        <v>9.0000000000000024E-2</v>
      </c>
      <c r="D16" s="22"/>
      <c r="F16" s="55" t="s">
        <v>15</v>
      </c>
      <c r="G16" s="74">
        <f t="shared" si="0"/>
        <v>0.40200000000000002</v>
      </c>
      <c r="H16" s="74">
        <f>'Cp; Cpk'!$K$4</f>
        <v>0.34000700000000006</v>
      </c>
      <c r="I16" s="74">
        <f>'Cp; Cpk'!$K$3</f>
        <v>0.46579300000000012</v>
      </c>
      <c r="J16" s="74">
        <f t="shared" si="1"/>
        <v>0.40290000000000009</v>
      </c>
      <c r="O16" s="55" t="s">
        <v>15</v>
      </c>
      <c r="P16" s="75">
        <f t="shared" si="2"/>
        <v>9.0000000000000024E-2</v>
      </c>
      <c r="Q16" s="57">
        <f>'Cp; Cpk'!$M$4</f>
        <v>0</v>
      </c>
      <c r="R16" s="75">
        <f>'Cp; Cpk'!$M$3</f>
        <v>0.23042600000000002</v>
      </c>
      <c r="S16" s="57">
        <f t="shared" si="3"/>
        <v>0.10900000000000001</v>
      </c>
    </row>
    <row r="17" spans="1:19" x14ac:dyDescent="0.25">
      <c r="A17" s="55" t="s">
        <v>16</v>
      </c>
      <c r="B17" s="74">
        <f>'Cp; Cpk'!G16</f>
        <v>0.38200000000000001</v>
      </c>
      <c r="C17" s="74">
        <f>'Cp; Cpk'!H16</f>
        <v>0.12</v>
      </c>
      <c r="D17" s="22"/>
      <c r="F17" s="55" t="s">
        <v>16</v>
      </c>
      <c r="G17" s="74">
        <f t="shared" si="0"/>
        <v>0.38200000000000001</v>
      </c>
      <c r="H17" s="74">
        <f>'Cp; Cpk'!$K$4</f>
        <v>0.34000700000000006</v>
      </c>
      <c r="I17" s="74">
        <f>'Cp; Cpk'!$K$3</f>
        <v>0.46579300000000012</v>
      </c>
      <c r="J17" s="74">
        <f t="shared" si="1"/>
        <v>0.40290000000000009</v>
      </c>
      <c r="O17" s="55" t="s">
        <v>16</v>
      </c>
      <c r="P17" s="75">
        <f t="shared" si="2"/>
        <v>0.12</v>
      </c>
      <c r="Q17" s="57">
        <f>'Cp; Cpk'!$M$4</f>
        <v>0</v>
      </c>
      <c r="R17" s="75">
        <f>'Cp; Cpk'!$M$3</f>
        <v>0.23042600000000002</v>
      </c>
      <c r="S17" s="57">
        <f t="shared" si="3"/>
        <v>0.10900000000000001</v>
      </c>
    </row>
    <row r="18" spans="1:19" x14ac:dyDescent="0.25">
      <c r="A18" s="55" t="s">
        <v>17</v>
      </c>
      <c r="B18" s="74">
        <f>'Cp; Cpk'!G17</f>
        <v>0.4</v>
      </c>
      <c r="C18" s="74">
        <f>'Cp; Cpk'!H17</f>
        <v>0.12</v>
      </c>
      <c r="D18" s="22"/>
      <c r="F18" s="55" t="s">
        <v>17</v>
      </c>
      <c r="G18" s="74">
        <f t="shared" si="0"/>
        <v>0.4</v>
      </c>
      <c r="H18" s="74">
        <f>'Cp; Cpk'!$K$4</f>
        <v>0.34000700000000006</v>
      </c>
      <c r="I18" s="74">
        <f>'Cp; Cpk'!$K$3</f>
        <v>0.46579300000000012</v>
      </c>
      <c r="J18" s="74">
        <f t="shared" si="1"/>
        <v>0.40290000000000009</v>
      </c>
      <c r="O18" s="55" t="s">
        <v>17</v>
      </c>
      <c r="P18" s="75">
        <f t="shared" si="2"/>
        <v>0.12</v>
      </c>
      <c r="Q18" s="57">
        <f>'Cp; Cpk'!$M$4</f>
        <v>0</v>
      </c>
      <c r="R18" s="75">
        <f>'Cp; Cpk'!$M$3</f>
        <v>0.23042600000000002</v>
      </c>
      <c r="S18" s="57">
        <f t="shared" si="3"/>
        <v>0.10900000000000001</v>
      </c>
    </row>
    <row r="19" spans="1:19" x14ac:dyDescent="0.25">
      <c r="A19" s="55" t="s">
        <v>18</v>
      </c>
      <c r="B19" s="74">
        <f>'Cp; Cpk'!G18</f>
        <v>0.39200000000000002</v>
      </c>
      <c r="C19" s="74">
        <f>'Cp; Cpk'!H18</f>
        <v>9.9999999999999978E-2</v>
      </c>
      <c r="D19" s="22"/>
      <c r="F19" s="55" t="s">
        <v>18</v>
      </c>
      <c r="G19" s="74">
        <f t="shared" si="0"/>
        <v>0.39200000000000002</v>
      </c>
      <c r="H19" s="74">
        <f>'Cp; Cpk'!$K$4</f>
        <v>0.34000700000000006</v>
      </c>
      <c r="I19" s="74">
        <f>'Cp; Cpk'!$K$3</f>
        <v>0.46579300000000012</v>
      </c>
      <c r="J19" s="74">
        <f t="shared" si="1"/>
        <v>0.40290000000000009</v>
      </c>
      <c r="O19" s="55" t="s">
        <v>18</v>
      </c>
      <c r="P19" s="75">
        <f t="shared" si="2"/>
        <v>9.9999999999999978E-2</v>
      </c>
      <c r="Q19" s="57">
        <f>'Cp; Cpk'!$M$4</f>
        <v>0</v>
      </c>
      <c r="R19" s="75">
        <f>'Cp; Cpk'!$M$3</f>
        <v>0.23042600000000002</v>
      </c>
      <c r="S19" s="57">
        <f t="shared" si="3"/>
        <v>0.10900000000000001</v>
      </c>
    </row>
    <row r="20" spans="1:19" x14ac:dyDescent="0.25">
      <c r="A20" s="55" t="s">
        <v>19</v>
      </c>
      <c r="B20" s="74">
        <f>'Cp; Cpk'!G19</f>
        <v>0.41000000000000003</v>
      </c>
      <c r="C20" s="74">
        <f>'Cp; Cpk'!H19</f>
        <v>9.9999999999999978E-2</v>
      </c>
      <c r="D20" s="22"/>
      <c r="F20" s="55" t="s">
        <v>19</v>
      </c>
      <c r="G20" s="74">
        <f t="shared" si="0"/>
        <v>0.41000000000000003</v>
      </c>
      <c r="H20" s="74">
        <f>'Cp; Cpk'!$K$4</f>
        <v>0.34000700000000006</v>
      </c>
      <c r="I20" s="74">
        <f>'Cp; Cpk'!$K$3</f>
        <v>0.46579300000000012</v>
      </c>
      <c r="J20" s="74">
        <f t="shared" si="1"/>
        <v>0.40290000000000009</v>
      </c>
      <c r="O20" s="55" t="s">
        <v>19</v>
      </c>
      <c r="P20" s="75">
        <f t="shared" si="2"/>
        <v>9.9999999999999978E-2</v>
      </c>
      <c r="Q20" s="57">
        <f>'Cp; Cpk'!$M$4</f>
        <v>0</v>
      </c>
      <c r="R20" s="75">
        <f>'Cp; Cpk'!$M$3</f>
        <v>0.23042600000000002</v>
      </c>
      <c r="S20" s="57">
        <f t="shared" si="3"/>
        <v>0.10900000000000001</v>
      </c>
    </row>
    <row r="21" spans="1:19" x14ac:dyDescent="0.25">
      <c r="A21" s="55" t="s">
        <v>20</v>
      </c>
      <c r="B21" s="74">
        <f>'Cp; Cpk'!G20</f>
        <v>0.39999999999999997</v>
      </c>
      <c r="C21" s="74">
        <f>'Cp; Cpk'!H20</f>
        <v>0.06</v>
      </c>
      <c r="D21" s="22"/>
      <c r="F21" s="55" t="s">
        <v>20</v>
      </c>
      <c r="G21" s="74">
        <f t="shared" si="0"/>
        <v>0.39999999999999997</v>
      </c>
      <c r="H21" s="74">
        <f>'Cp; Cpk'!$K$4</f>
        <v>0.34000700000000006</v>
      </c>
      <c r="I21" s="74">
        <f>'Cp; Cpk'!$K$3</f>
        <v>0.46579300000000012</v>
      </c>
      <c r="J21" s="74">
        <f t="shared" si="1"/>
        <v>0.40290000000000009</v>
      </c>
      <c r="O21" s="55" t="s">
        <v>20</v>
      </c>
      <c r="P21" s="75">
        <f t="shared" si="2"/>
        <v>0.06</v>
      </c>
      <c r="Q21" s="57">
        <f>'Cp; Cpk'!$M$4</f>
        <v>0</v>
      </c>
      <c r="R21" s="75">
        <f>'Cp; Cpk'!$M$3</f>
        <v>0.23042600000000002</v>
      </c>
      <c r="S21" s="57">
        <f t="shared" si="3"/>
        <v>0.10900000000000001</v>
      </c>
    </row>
    <row r="22" spans="1:19" x14ac:dyDescent="0.25">
      <c r="A22" s="55" t="s">
        <v>21</v>
      </c>
      <c r="B22" s="74">
        <f>'Cp; Cpk'!G21</f>
        <v>0.39</v>
      </c>
      <c r="C22" s="74">
        <f>'Cp; Cpk'!H21</f>
        <v>0.13999999999999996</v>
      </c>
      <c r="D22" s="22"/>
      <c r="F22" s="55" t="s">
        <v>21</v>
      </c>
      <c r="G22" s="74">
        <f t="shared" si="0"/>
        <v>0.39</v>
      </c>
      <c r="H22" s="74">
        <f>'Cp; Cpk'!$K$4</f>
        <v>0.34000700000000006</v>
      </c>
      <c r="I22" s="74">
        <f>'Cp; Cpk'!$K$3</f>
        <v>0.46579300000000012</v>
      </c>
      <c r="J22" s="74">
        <f t="shared" si="1"/>
        <v>0.40290000000000009</v>
      </c>
      <c r="O22" s="55" t="s">
        <v>21</v>
      </c>
      <c r="P22" s="75">
        <f t="shared" si="2"/>
        <v>0.13999999999999996</v>
      </c>
      <c r="Q22" s="57">
        <f>'Cp; Cpk'!$M$4</f>
        <v>0</v>
      </c>
      <c r="R22" s="75">
        <f>'Cp; Cpk'!$M$3</f>
        <v>0.23042600000000002</v>
      </c>
      <c r="S22" s="57">
        <f t="shared" si="3"/>
        <v>0.10900000000000001</v>
      </c>
    </row>
    <row r="23" spans="1:19" x14ac:dyDescent="0.25">
      <c r="A23" s="24"/>
      <c r="B23" s="58"/>
      <c r="D23" s="22"/>
      <c r="F23" s="76"/>
      <c r="G23" s="58"/>
      <c r="H23" s="58"/>
      <c r="N23" s="24"/>
    </row>
    <row r="24" spans="1:19" ht="16.2" x14ac:dyDescent="0.25">
      <c r="B24" s="40" t="s">
        <v>52</v>
      </c>
      <c r="C24" s="41" t="s">
        <v>53</v>
      </c>
      <c r="D24" s="22"/>
      <c r="F24" s="76"/>
    </row>
    <row r="25" spans="1:19" x14ac:dyDescent="0.25">
      <c r="B25" s="42">
        <f>AVERAGE(B3:B22)</f>
        <v>0.40290000000000009</v>
      </c>
      <c r="C25" s="43">
        <f>AVERAGE(C2:C22)</f>
        <v>0.10900000000000001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58B2EFFE877842AE8EC7AC7B7FE318" ma:contentTypeVersion="2" ma:contentTypeDescription="Creare un nuovo documento." ma:contentTypeScope="" ma:versionID="217927ba98f43572bbbbf2466aedfbb8">
  <xsd:schema xmlns:xsd="http://www.w3.org/2001/XMLSchema" xmlns:xs="http://www.w3.org/2001/XMLSchema" xmlns:p="http://schemas.microsoft.com/office/2006/metadata/properties" xmlns:ns2="0cbe1608-be2f-41fc-8cad-988c7609d90d" targetNamespace="http://schemas.microsoft.com/office/2006/metadata/properties" ma:root="true" ma:fieldsID="bb8f8d0fd8a14fb7817b6214369d3315" ns2:_="">
    <xsd:import namespace="0cbe1608-be2f-41fc-8cad-988c7609d9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e1608-be2f-41fc-8cad-988c7609d9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803135-53CB-48B5-AEC1-79C6CDD3C6FF}"/>
</file>

<file path=customXml/itemProps2.xml><?xml version="1.0" encoding="utf-8"?>
<ds:datastoreItem xmlns:ds="http://schemas.openxmlformats.org/officeDocument/2006/customXml" ds:itemID="{BF19A57C-CC0F-459C-9832-DA27C8BD847C}"/>
</file>

<file path=customXml/itemProps3.xml><?xml version="1.0" encoding="utf-8"?>
<ds:datastoreItem xmlns:ds="http://schemas.openxmlformats.org/officeDocument/2006/customXml" ds:itemID="{E644BDA0-35B0-45A5-8ECC-9664EE00CF7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Traccia</vt:lpstr>
      <vt:lpstr>Cp; Cpk</vt:lpstr>
      <vt:lpstr>Carte X, 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Travaglioni</dc:creator>
  <cp:lastModifiedBy>Marta</cp:lastModifiedBy>
  <dcterms:created xsi:type="dcterms:W3CDTF">2019-05-06T09:53:25Z</dcterms:created>
  <dcterms:modified xsi:type="dcterms:W3CDTF">2022-05-09T16:39:12Z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0x0101005E58B2EFFE877842AE8EC7AC7B7FE318</vt:lpwstr>
  </property>
</Properties>
</file>