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aniele Previtali\Dropbox\Cartelle Sync\Lavoro\Luiss\Corsi 2018_2019\Techiche di borsa\File lezioni\09 Modello di Markowitz\Capitolo 6\"/>
    </mc:Choice>
  </mc:AlternateContent>
  <xr:revisionPtr revIDLastSave="0" documentId="13_ncr:1_{FBF71EF1-41CE-401F-8E22-2F307943933B}" xr6:coauthVersionLast="41" xr6:coauthVersionMax="41" xr10:uidLastSave="{00000000-0000-0000-0000-000000000000}"/>
  <bookViews>
    <workbookView xWindow="-110" yWindow="-110" windowWidth="19420" windowHeight="10560" tabRatio="593" activeTab="5" xr2:uid="{00000000-000D-0000-FFFF-FFFF00000000}"/>
  </bookViews>
  <sheets>
    <sheet name="BMPS.MI NS" sheetId="13" r:id="rId1"/>
    <sheet name="BMPS.MI" sheetId="3" r:id="rId2"/>
    <sheet name="UCG.MI NS" sheetId="14" r:id="rId3"/>
    <sheet name="UCG.MI" sheetId="11" r:id="rId4"/>
    <sheet name="UCG.MI-BMPS.MI NS" sheetId="15" r:id="rId5"/>
    <sheet name="UCG.MI-BMPS.MI" sheetId="12" r:id="rId6"/>
  </sheets>
  <definedNames>
    <definedName name="BMPS" localSheetId="1">BMPS.MI!$A$1:$G$26</definedName>
    <definedName name="BMPS" localSheetId="0">'BMPS.MI NS'!$A$1:$G$26</definedName>
    <definedName name="BMPS.MI" localSheetId="1">BMPS.MI!#REF!</definedName>
    <definedName name="BMPS.MI" localSheetId="0">'BMPS.MI NS'!#REF!</definedName>
    <definedName name="BMPS.MI_1" localSheetId="1">BMPS.MI!#REF!</definedName>
    <definedName name="BMPS.MI_1" localSheetId="0">'BMPS.MI NS'!#REF!</definedName>
    <definedName name="BMPS_1" localSheetId="5">'UCG.MI-BMPS.MI'!$J$3:$J$28</definedName>
    <definedName name="UCG.MI" localSheetId="3">UCG.MI!#REF!</definedName>
    <definedName name="UCG.MI" localSheetId="2">'UCG.MI NS'!#REF!</definedName>
    <definedName name="UCG.MI" localSheetId="5">'UCG.MI-BMPS.MI'!$B$3:$B$28</definedName>
    <definedName name="UCG.MI" localSheetId="4">'UCG.MI-BMPS.MI NS'!$B$3:$B$28</definedName>
    <definedName name="UCG.MI_1" localSheetId="3">UCG.MI!$A$1:$G$26</definedName>
    <definedName name="UCG.MI_1" localSheetId="2">'UCG.MI NS'!$A$1:$G$26</definedName>
    <definedName name="UCG.MI_1" localSheetId="5">'UCG.MI-BMPS.MI'!$F$23:$J$48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1" l="1"/>
  <c r="C4" i="12"/>
  <c r="I3" i="11"/>
  <c r="C5" i="12"/>
  <c r="I4" i="11"/>
  <c r="C6" i="12"/>
  <c r="I5" i="11"/>
  <c r="C7" i="12"/>
  <c r="I6" i="11"/>
  <c r="C8" i="12"/>
  <c r="I7" i="11"/>
  <c r="C9" i="12"/>
  <c r="I8" i="11"/>
  <c r="C10" i="12"/>
  <c r="I9" i="11"/>
  <c r="C11" i="12"/>
  <c r="I10" i="11"/>
  <c r="C12" i="12"/>
  <c r="I11" i="11"/>
  <c r="C13" i="12"/>
  <c r="I12" i="11"/>
  <c r="C14" i="12"/>
  <c r="I13" i="11"/>
  <c r="C15" i="12"/>
  <c r="I14" i="11"/>
  <c r="C16" i="12"/>
  <c r="I15" i="11"/>
  <c r="C17" i="12"/>
  <c r="I16" i="11"/>
  <c r="C18" i="12"/>
  <c r="I17" i="11"/>
  <c r="C19" i="12"/>
  <c r="I18" i="11"/>
  <c r="C20" i="12"/>
  <c r="I19" i="11"/>
  <c r="C21" i="12"/>
  <c r="I20" i="11"/>
  <c r="C22" i="12"/>
  <c r="I21" i="11"/>
  <c r="C23" i="12"/>
  <c r="I22" i="11"/>
  <c r="C24" i="12"/>
  <c r="I23" i="11"/>
  <c r="C25" i="12"/>
  <c r="I24" i="11"/>
  <c r="C26" i="12"/>
  <c r="I25" i="11"/>
  <c r="C27" i="12"/>
  <c r="C33" i="12"/>
  <c r="F4" i="12"/>
  <c r="I2" i="3"/>
  <c r="D4" i="12"/>
  <c r="I3" i="3"/>
  <c r="D5" i="12"/>
  <c r="I4" i="3"/>
  <c r="D6" i="12"/>
  <c r="I5" i="3"/>
  <c r="D7" i="12"/>
  <c r="I6" i="3"/>
  <c r="D8" i="12"/>
  <c r="I7" i="3"/>
  <c r="D9" i="12"/>
  <c r="I8" i="3"/>
  <c r="D10" i="12"/>
  <c r="I9" i="3"/>
  <c r="D11" i="12"/>
  <c r="I10" i="3"/>
  <c r="D12" i="12"/>
  <c r="I11" i="3"/>
  <c r="D13" i="12"/>
  <c r="I12" i="3"/>
  <c r="D14" i="12"/>
  <c r="I13" i="3"/>
  <c r="D15" i="12"/>
  <c r="I14" i="3"/>
  <c r="D16" i="12"/>
  <c r="I15" i="3"/>
  <c r="D17" i="12"/>
  <c r="I16" i="3"/>
  <c r="D18" i="12"/>
  <c r="I17" i="3"/>
  <c r="D19" i="12"/>
  <c r="I18" i="3"/>
  <c r="D20" i="12"/>
  <c r="I19" i="3"/>
  <c r="D21" i="12"/>
  <c r="I20" i="3"/>
  <c r="D22" i="12"/>
  <c r="I21" i="3"/>
  <c r="D23" i="12"/>
  <c r="I22" i="3"/>
  <c r="D24" i="12"/>
  <c r="I23" i="3"/>
  <c r="D25" i="12"/>
  <c r="I24" i="3"/>
  <c r="D26" i="12"/>
  <c r="I25" i="3"/>
  <c r="D27" i="12"/>
  <c r="D33" i="12"/>
  <c r="G4" i="12"/>
  <c r="J4" i="12"/>
  <c r="F5" i="12"/>
  <c r="G5" i="12"/>
  <c r="J5" i="12"/>
  <c r="F6" i="12"/>
  <c r="G6" i="12"/>
  <c r="J6" i="12"/>
  <c r="F7" i="12"/>
  <c r="G7" i="12"/>
  <c r="J7" i="12"/>
  <c r="F8" i="12"/>
  <c r="G8" i="12"/>
  <c r="J8" i="12"/>
  <c r="F9" i="12"/>
  <c r="G9" i="12"/>
  <c r="J9" i="12"/>
  <c r="F10" i="12"/>
  <c r="G10" i="12"/>
  <c r="J10" i="12"/>
  <c r="F11" i="12"/>
  <c r="G11" i="12"/>
  <c r="J11" i="12"/>
  <c r="F12" i="12"/>
  <c r="G12" i="12"/>
  <c r="J12" i="12"/>
  <c r="F13" i="12"/>
  <c r="G13" i="12"/>
  <c r="J13" i="12"/>
  <c r="F14" i="12"/>
  <c r="G14" i="12"/>
  <c r="J14" i="12"/>
  <c r="F15" i="12"/>
  <c r="G15" i="12"/>
  <c r="J15" i="12"/>
  <c r="F16" i="12"/>
  <c r="G16" i="12"/>
  <c r="J16" i="12"/>
  <c r="F17" i="12"/>
  <c r="G17" i="12"/>
  <c r="J17" i="12"/>
  <c r="F18" i="12"/>
  <c r="G18" i="12"/>
  <c r="J18" i="12"/>
  <c r="F19" i="12"/>
  <c r="G19" i="12"/>
  <c r="J19" i="12"/>
  <c r="F20" i="12"/>
  <c r="G20" i="12"/>
  <c r="J20" i="12"/>
  <c r="F21" i="12"/>
  <c r="G21" i="12"/>
  <c r="J21" i="12"/>
  <c r="F22" i="12"/>
  <c r="G22" i="12"/>
  <c r="J22" i="12"/>
  <c r="F23" i="12"/>
  <c r="G23" i="12"/>
  <c r="J23" i="12"/>
  <c r="F24" i="12"/>
  <c r="G24" i="12"/>
  <c r="J24" i="12"/>
  <c r="F25" i="12"/>
  <c r="G25" i="12"/>
  <c r="J25" i="12"/>
  <c r="F26" i="12"/>
  <c r="G26" i="12"/>
  <c r="J26" i="12"/>
  <c r="F27" i="12"/>
  <c r="G27" i="12"/>
  <c r="J27" i="12"/>
  <c r="E5" i="12"/>
  <c r="K5" i="12"/>
  <c r="E4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33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4" i="12"/>
  <c r="L4" i="12"/>
  <c r="D51" i="12"/>
  <c r="E51" i="12"/>
  <c r="C34" i="12"/>
  <c r="D34" i="12"/>
  <c r="C37" i="12"/>
  <c r="F51" i="12"/>
  <c r="D52" i="12"/>
  <c r="E52" i="12"/>
  <c r="F52" i="12"/>
  <c r="D53" i="12"/>
  <c r="E53" i="12"/>
  <c r="F53" i="12"/>
  <c r="D54" i="12"/>
  <c r="E54" i="12"/>
  <c r="F54" i="12"/>
  <c r="D55" i="12"/>
  <c r="E55" i="12"/>
  <c r="F55" i="12"/>
  <c r="D56" i="12"/>
  <c r="E56" i="12"/>
  <c r="F56" i="12"/>
  <c r="D57" i="12"/>
  <c r="E57" i="12"/>
  <c r="F57" i="12"/>
  <c r="D58" i="12"/>
  <c r="E58" i="12"/>
  <c r="F58" i="12"/>
  <c r="D59" i="12"/>
  <c r="E59" i="12"/>
  <c r="F59" i="12"/>
  <c r="D60" i="12"/>
  <c r="E60" i="12"/>
  <c r="F60" i="12"/>
  <c r="D61" i="12"/>
  <c r="E61" i="12"/>
  <c r="F61" i="12"/>
  <c r="D62" i="12"/>
  <c r="E62" i="12"/>
  <c r="F62" i="12"/>
  <c r="D63" i="12"/>
  <c r="E63" i="12"/>
  <c r="F63" i="12"/>
  <c r="D64" i="12"/>
  <c r="E64" i="12"/>
  <c r="F64" i="12"/>
  <c r="D65" i="12"/>
  <c r="E65" i="12"/>
  <c r="F65" i="12"/>
  <c r="D66" i="12"/>
  <c r="E66" i="12"/>
  <c r="F66" i="12"/>
  <c r="D67" i="12"/>
  <c r="E67" i="12"/>
  <c r="F67" i="12"/>
  <c r="D68" i="12"/>
  <c r="E68" i="12"/>
  <c r="F68" i="12"/>
  <c r="D69" i="12"/>
  <c r="E69" i="12"/>
  <c r="F69" i="12"/>
  <c r="D70" i="12"/>
  <c r="E70" i="12"/>
  <c r="F70" i="12"/>
  <c r="D71" i="12"/>
  <c r="E71" i="12"/>
  <c r="F71" i="12"/>
  <c r="D72" i="12"/>
  <c r="E72" i="12"/>
  <c r="F72" i="12"/>
  <c r="D73" i="12"/>
  <c r="E73" i="12"/>
  <c r="F73" i="12"/>
  <c r="D74" i="12"/>
  <c r="E74" i="12"/>
  <c r="F74" i="12"/>
  <c r="D75" i="12"/>
  <c r="E75" i="12"/>
  <c r="F75" i="12"/>
  <c r="D76" i="12"/>
  <c r="E76" i="12"/>
  <c r="F76" i="12"/>
  <c r="D77" i="12"/>
  <c r="E77" i="12"/>
  <c r="F77" i="12"/>
  <c r="D78" i="12"/>
  <c r="E78" i="12"/>
  <c r="F78" i="12"/>
  <c r="D79" i="12"/>
  <c r="E79" i="12"/>
  <c r="F79" i="12"/>
  <c r="D80" i="12"/>
  <c r="E80" i="12"/>
  <c r="F80" i="12"/>
  <c r="D81" i="12"/>
  <c r="E81" i="12"/>
  <c r="F81" i="12"/>
  <c r="D82" i="12"/>
  <c r="E82" i="12"/>
  <c r="F82" i="12"/>
  <c r="D83" i="12"/>
  <c r="E83" i="12"/>
  <c r="F83" i="12"/>
  <c r="D84" i="12"/>
  <c r="E84" i="12"/>
  <c r="F84" i="12"/>
  <c r="D85" i="12"/>
  <c r="E85" i="12"/>
  <c r="F85" i="12"/>
  <c r="D86" i="12"/>
  <c r="E86" i="12"/>
  <c r="F86" i="12"/>
  <c r="D87" i="12"/>
  <c r="E87" i="12"/>
  <c r="F87" i="12"/>
  <c r="D88" i="12"/>
  <c r="E88" i="12"/>
  <c r="F88" i="12"/>
  <c r="D89" i="12"/>
  <c r="E89" i="12"/>
  <c r="F89" i="12"/>
  <c r="D90" i="12"/>
  <c r="E90" i="12"/>
  <c r="F90" i="12"/>
  <c r="D91" i="12"/>
  <c r="E91" i="12"/>
  <c r="F91" i="12"/>
  <c r="D92" i="12"/>
  <c r="E92" i="12"/>
  <c r="F92" i="12"/>
  <c r="D93" i="12"/>
  <c r="E93" i="12"/>
  <c r="F93" i="12"/>
  <c r="D94" i="12"/>
  <c r="E94" i="12"/>
  <c r="F94" i="12"/>
  <c r="D95" i="12"/>
  <c r="E95" i="12"/>
  <c r="F95" i="12"/>
  <c r="D96" i="12"/>
  <c r="E96" i="12"/>
  <c r="F96" i="12"/>
  <c r="D97" i="12"/>
  <c r="E97" i="12"/>
  <c r="F97" i="12"/>
  <c r="D98" i="12"/>
  <c r="E98" i="12"/>
  <c r="F98" i="12"/>
  <c r="D99" i="12"/>
  <c r="E99" i="12"/>
  <c r="F99" i="12"/>
  <c r="D100" i="12"/>
  <c r="E100" i="12"/>
  <c r="F100" i="12"/>
  <c r="D101" i="12"/>
  <c r="E101" i="12"/>
  <c r="F101" i="12"/>
  <c r="D102" i="12"/>
  <c r="E102" i="12"/>
  <c r="F102" i="12"/>
  <c r="D103" i="12"/>
  <c r="E103" i="12"/>
  <c r="F103" i="12"/>
  <c r="D104" i="12"/>
  <c r="E104" i="12"/>
  <c r="F104" i="12"/>
  <c r="D105" i="12"/>
  <c r="E105" i="12"/>
  <c r="F105" i="12"/>
  <c r="D106" i="12"/>
  <c r="E106" i="12"/>
  <c r="F106" i="12"/>
  <c r="D107" i="12"/>
  <c r="E107" i="12"/>
  <c r="F107" i="12"/>
  <c r="D108" i="12"/>
  <c r="E108" i="12"/>
  <c r="F108" i="12"/>
  <c r="D109" i="12"/>
  <c r="E109" i="12"/>
  <c r="F109" i="12"/>
  <c r="D110" i="12"/>
  <c r="E110" i="12"/>
  <c r="F110" i="12"/>
  <c r="D111" i="12"/>
  <c r="E111" i="12"/>
  <c r="F111" i="12"/>
  <c r="D112" i="12"/>
  <c r="E112" i="12"/>
  <c r="F112" i="12"/>
  <c r="D113" i="12"/>
  <c r="E113" i="12"/>
  <c r="F113" i="12"/>
  <c r="D114" i="12"/>
  <c r="E114" i="12"/>
  <c r="F114" i="12"/>
  <c r="D115" i="12"/>
  <c r="E115" i="12"/>
  <c r="F115" i="12"/>
  <c r="D116" i="12"/>
  <c r="E116" i="12"/>
  <c r="F116" i="12"/>
  <c r="D117" i="12"/>
  <c r="E117" i="12"/>
  <c r="F117" i="12"/>
  <c r="D118" i="12"/>
  <c r="E118" i="12"/>
  <c r="F118" i="12"/>
  <c r="D119" i="12"/>
  <c r="E119" i="12"/>
  <c r="F119" i="12"/>
  <c r="D120" i="12"/>
  <c r="E120" i="12"/>
  <c r="F120" i="12"/>
  <c r="D121" i="12"/>
  <c r="E121" i="12"/>
  <c r="F121" i="12"/>
  <c r="D122" i="12"/>
  <c r="E122" i="12"/>
  <c r="F122" i="12"/>
  <c r="D123" i="12"/>
  <c r="E123" i="12"/>
  <c r="F123" i="12"/>
  <c r="D124" i="12"/>
  <c r="E124" i="12"/>
  <c r="F124" i="12"/>
  <c r="D125" i="12"/>
  <c r="E125" i="12"/>
  <c r="F125" i="12"/>
  <c r="D126" i="12"/>
  <c r="E126" i="12"/>
  <c r="F126" i="12"/>
  <c r="D127" i="12"/>
  <c r="E127" i="12"/>
  <c r="F127" i="12"/>
  <c r="D128" i="12"/>
  <c r="E128" i="12"/>
  <c r="F128" i="12"/>
  <c r="D129" i="12"/>
  <c r="E129" i="12"/>
  <c r="F129" i="12"/>
  <c r="D130" i="12"/>
  <c r="E130" i="12"/>
  <c r="F130" i="12"/>
  <c r="D131" i="12"/>
  <c r="E131" i="12"/>
  <c r="F131" i="12"/>
  <c r="D132" i="12"/>
  <c r="E132" i="12"/>
  <c r="F132" i="12"/>
  <c r="D133" i="12"/>
  <c r="E133" i="12"/>
  <c r="F133" i="12"/>
  <c r="D134" i="12"/>
  <c r="E134" i="12"/>
  <c r="F134" i="12"/>
  <c r="D135" i="12"/>
  <c r="E135" i="12"/>
  <c r="F135" i="12"/>
  <c r="D136" i="12"/>
  <c r="E136" i="12"/>
  <c r="F136" i="12"/>
  <c r="D137" i="12"/>
  <c r="E137" i="12"/>
  <c r="F137" i="12"/>
  <c r="D138" i="12"/>
  <c r="E138" i="12"/>
  <c r="F138" i="12"/>
  <c r="D139" i="12"/>
  <c r="E139" i="12"/>
  <c r="F139" i="12"/>
  <c r="D140" i="12"/>
  <c r="E140" i="12"/>
  <c r="F140" i="12"/>
  <c r="D141" i="12"/>
  <c r="E141" i="12"/>
  <c r="F141" i="12"/>
  <c r="D142" i="12"/>
  <c r="E142" i="12"/>
  <c r="F142" i="12"/>
  <c r="D143" i="12"/>
  <c r="E143" i="12"/>
  <c r="F143" i="12"/>
  <c r="D144" i="12"/>
  <c r="E144" i="12"/>
  <c r="F144" i="12"/>
  <c r="D145" i="12"/>
  <c r="E145" i="12"/>
  <c r="F145" i="12"/>
  <c r="D146" i="12"/>
  <c r="E146" i="12"/>
  <c r="F146" i="12"/>
  <c r="D147" i="12"/>
  <c r="E147" i="12"/>
  <c r="F147" i="12"/>
  <c r="D148" i="12"/>
  <c r="E148" i="12"/>
  <c r="F148" i="12"/>
  <c r="D149" i="12"/>
  <c r="E149" i="12"/>
  <c r="F149" i="12"/>
  <c r="D150" i="12"/>
  <c r="E150" i="12"/>
  <c r="F150" i="12"/>
  <c r="D151" i="12"/>
  <c r="E151" i="12"/>
  <c r="F151" i="12"/>
  <c r="D152" i="12"/>
  <c r="E152" i="12"/>
  <c r="F152" i="12"/>
  <c r="D153" i="12"/>
  <c r="E153" i="12"/>
  <c r="F153" i="12"/>
  <c r="D154" i="12"/>
  <c r="E154" i="12"/>
  <c r="F154" i="12"/>
  <c r="D155" i="12"/>
  <c r="E155" i="12"/>
  <c r="F155" i="12"/>
  <c r="D156" i="12"/>
  <c r="E156" i="12"/>
  <c r="F156" i="12"/>
  <c r="D157" i="12"/>
  <c r="E157" i="12"/>
  <c r="F157" i="12"/>
  <c r="D158" i="12"/>
  <c r="E158" i="12"/>
  <c r="F158" i="12"/>
  <c r="D159" i="12"/>
  <c r="E159" i="12"/>
  <c r="F159" i="12"/>
  <c r="D160" i="12"/>
  <c r="E160" i="12"/>
  <c r="F160" i="12"/>
  <c r="D161" i="12"/>
  <c r="E161" i="12"/>
  <c r="F161" i="12"/>
  <c r="D162" i="12"/>
  <c r="E162" i="12"/>
  <c r="F162" i="12"/>
  <c r="D163" i="12"/>
  <c r="E163" i="12"/>
  <c r="F163" i="12"/>
  <c r="D164" i="12"/>
  <c r="E164" i="12"/>
  <c r="F164" i="12"/>
  <c r="D165" i="12"/>
  <c r="E165" i="12"/>
  <c r="F165" i="12"/>
  <c r="D166" i="12"/>
  <c r="E166" i="12"/>
  <c r="F166" i="12"/>
  <c r="D167" i="12"/>
  <c r="E167" i="12"/>
  <c r="F167" i="12"/>
  <c r="D168" i="12"/>
  <c r="E168" i="12"/>
  <c r="F168" i="12"/>
  <c r="D169" i="12"/>
  <c r="E169" i="12"/>
  <c r="F169" i="12"/>
  <c r="D170" i="12"/>
  <c r="E170" i="12"/>
  <c r="F170" i="12"/>
  <c r="D50" i="12"/>
  <c r="F50" i="12"/>
  <c r="E50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E34" i="12"/>
  <c r="C36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BMPS.MI.csv" type="6" refreshedVersion="0" background="1" saveData="1">
    <textPr fileType="mac" sourceFile="Mango:Users:Prof_F_Mango:Desktop:Manuale ETMM:BMPS.MI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2" xr16:uid="{1284D4F6-3EFA-42DE-B35D-6B77EC998850}" name="BMPS.MI.csv3" type="6" refreshedVersion="0" background="1" saveData="1">
    <textPr fileType="mac" sourceFile="Mango:Users:Prof_F_Mango:Desktop:Manuale ETMM:BMPS.MI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15000000}" name="UCG.MI.csv" type="6" refreshedVersion="0" background="1" saveData="1">
    <textPr fileType="mac" sourceFile="Mango:Users:Prof_F_Mango:Desktop:Manuale ETMM:UCG.MI.csv" decimal="," thousands="." comma="1">
      <textFields>
        <textField/>
      </textFields>
    </textPr>
  </connection>
  <connection id="4" xr16:uid="{76341538-3DF3-4771-9B8F-205157019EC5}" name="UCG.MI.csv2" type="6" refreshedVersion="0" background="1" saveData="1">
    <textPr fileType="mac" sourceFile="Mango:Users:Prof_F_Mango:Desktop:Manuale ETMM:UCG.MI.csv" decimal="," thousands="." comma="1">
      <textFields>
        <textField/>
      </textFields>
    </textPr>
  </connection>
</connections>
</file>

<file path=xl/sharedStrings.xml><?xml version="1.0" encoding="utf-8"?>
<sst xmlns="http://schemas.openxmlformats.org/spreadsheetml/2006/main" count="59" uniqueCount="36">
  <si>
    <t>Date</t>
  </si>
  <si>
    <t>Open</t>
  </si>
  <si>
    <t>High</t>
  </si>
  <si>
    <t>Low</t>
  </si>
  <si>
    <t>Close</t>
  </si>
  <si>
    <t>Volume</t>
  </si>
  <si>
    <t>Adj Close</t>
  </si>
  <si>
    <t>Var</t>
  </si>
  <si>
    <t>UCG.MI</t>
  </si>
  <si>
    <t>BMPS.MI</t>
  </si>
  <si>
    <t>A</t>
  </si>
  <si>
    <t>B</t>
  </si>
  <si>
    <t>r(A)-r ̅(A)</t>
  </si>
  <si>
    <t>r(B)-r ̅(B)</t>
  </si>
  <si>
    <t>r(A)-r ̅(A)*r(B)-r ̅(B)</t>
  </si>
  <si>
    <t>(r(A)-r ̅(A))^2</t>
  </si>
  <si>
    <t>(r(B)-r ̅(B))^2</t>
  </si>
  <si>
    <t>N.</t>
  </si>
  <si>
    <t>X(A)*r(A)+X(B)*r(B)</t>
  </si>
  <si>
    <t>Portafoglio AB</t>
  </si>
  <si>
    <t>r(AB)-r ̅(AB)</t>
  </si>
  <si>
    <t>(r(AB)-r ̅(AB))^2</t>
  </si>
  <si>
    <t>AB</t>
  </si>
  <si>
    <t>Titoli</t>
  </si>
  <si>
    <t>Rend.port</t>
  </si>
  <si>
    <t>Sqm.medio</t>
  </si>
  <si>
    <t>Peso  UCG.MI</t>
  </si>
  <si>
    <t>PESO BMPS.MI</t>
  </si>
  <si>
    <t>UCG</t>
  </si>
  <si>
    <t>MPS</t>
  </si>
  <si>
    <t>Portafoglio</t>
  </si>
  <si>
    <t xml:space="preserve">Rendimenti attesi </t>
  </si>
  <si>
    <t xml:space="preserve">Dev. Standard </t>
  </si>
  <si>
    <t xml:space="preserve">Covarianza </t>
  </si>
  <si>
    <t xml:space="preserve">Coeff. di correlazione </t>
  </si>
  <si>
    <t xml:space="preserve">Calcolare i rendimenti attesi e le deviazioni standard dei titoli e del portafoglio, la covarianza e la correlazione dei titoli. Fare il grafico per studiare la correlazione ed esprimersi sul grado di diversificazione. Simulare un allocazione di portafoglio tra i due titoli e calcolare il rendimento e il rischio, individuare la frontiera efficiente.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</si>
</sst>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_€_-;\-* #,##0.00\ _€_-;_-* &quot;-&quot;??\ _€_-;_-@_-"/>
    <numFmt numFmtId="165" formatCode="0.000%"/>
    <numFmt numFmtId="166" formatCode="0.0000%"/>
    <numFmt numFmtId="167" formatCode="_-* #,##0.000\ _€_-;\-* #,##0.000\ _€_-;_-* &quot;-&quot;??\ _€_-;_-@_-"/>
    <numFmt numFmtId="168" formatCode="0.0%"/>
    <numFmt numFmtId="169" formatCode="_-* #,##0.0000\ _€_-;\-* #,##0.0000\ _€_-;_-* &quot;-&quot;??\ _€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0" xfId="1" applyNumberFormat="1" applyFont="1"/>
    <xf numFmtId="165" fontId="5" fillId="0" borderId="0" xfId="1" quotePrefix="1" applyNumberFormat="1" applyFont="1" applyAlignment="1">
      <alignment horizontal="center"/>
    </xf>
    <xf numFmtId="165" fontId="5" fillId="0" borderId="0" xfId="0" applyNumberFormat="1" applyFont="1"/>
    <xf numFmtId="10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6" fillId="0" borderId="0" xfId="0" quotePrefix="1" applyFont="1"/>
    <xf numFmtId="0" fontId="6" fillId="0" borderId="0" xfId="0" quotePrefix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65" fontId="5" fillId="0" borderId="0" xfId="1" quotePrefix="1" applyNumberFormat="1" applyFont="1"/>
    <xf numFmtId="165" fontId="6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left"/>
    </xf>
    <xf numFmtId="166" fontId="5" fillId="0" borderId="0" xfId="1" applyNumberFormat="1" applyFont="1"/>
    <xf numFmtId="166" fontId="5" fillId="0" borderId="0" xfId="0" applyNumberFormat="1" applyFont="1"/>
    <xf numFmtId="0" fontId="6" fillId="0" borderId="0" xfId="0" quotePrefix="1" applyFont="1" applyAlignment="1">
      <alignment horizontal="left"/>
    </xf>
    <xf numFmtId="167" fontId="5" fillId="0" borderId="0" xfId="76" applyNumberFormat="1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10" fontId="5" fillId="0" borderId="0" xfId="0" applyNumberFormat="1" applyFont="1"/>
    <xf numFmtId="169" fontId="5" fillId="0" borderId="0" xfId="76" applyNumberFormat="1" applyFont="1"/>
    <xf numFmtId="10" fontId="5" fillId="0" borderId="0" xfId="1" quotePrefix="1" applyNumberFormat="1" applyFont="1"/>
    <xf numFmtId="10" fontId="5" fillId="0" borderId="0" xfId="1" applyNumberFormat="1" applyFont="1"/>
    <xf numFmtId="8" fontId="5" fillId="0" borderId="0" xfId="0" applyNumberFormat="1" applyFont="1"/>
    <xf numFmtId="166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7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Migliaia" xfId="76" builtinId="3"/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'UCG.MI-BMPS.MI NS'!$C$3:$D$3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771829231285202"/>
                  <c:y val="-4.2365396892955903E-3"/>
                </c:manualLayout>
              </c:layout>
              <c:numFmt formatCode="#,##0.00000" sourceLinked="0"/>
              <c:spPr>
                <a:solidFill>
                  <a:schemeClr val="bg1"/>
                </a:solidFill>
                <a:ln w="317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'UCG.MI-BMPS.MI NS'!$D$4:$D$27</c:f>
              <c:numCache>
                <c:formatCode>General</c:formatCode>
                <c:ptCount val="24"/>
              </c:numCache>
            </c:numRef>
          </c:xVal>
          <c:yVal>
            <c:numRef>
              <c:f>'UCG.MI-BMPS.MI NS'!$C$4:$C$27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86-46E3-84CB-886F76AD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2814816"/>
        <c:axId val="-331976896"/>
      </c:scatterChart>
      <c:valAx>
        <c:axId val="-33281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31976896"/>
        <c:crosses val="autoZero"/>
        <c:crossBetween val="midCat"/>
      </c:valAx>
      <c:valAx>
        <c:axId val="-3319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328148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'UCG.MI-BMPS.MI NS'!$F$49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'UCG.MI-BMPS.MI NS'!$F$50:$F$170</c:f>
              <c:numCache>
                <c:formatCode>_-* #,##0.0000\ _€_-;\-* #,##0.0000\ _€_-;_-* "-"??\ _€_-;_-@_-</c:formatCode>
                <c:ptCount val="121"/>
              </c:numCache>
            </c:numRef>
          </c:xVal>
          <c:yVal>
            <c:numRef>
              <c:f>'UCG.MI-BMPS.MI NS'!$E$50:$E$170</c:f>
              <c:numCache>
                <c:formatCode>0.000%</c:formatCode>
                <c:ptCount val="1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6E-47F0-BE33-5C195FBB4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971216"/>
        <c:axId val="-302940528"/>
      </c:scatterChart>
      <c:valAx>
        <c:axId val="-411971216"/>
        <c:scaling>
          <c:orientation val="minMax"/>
          <c:max val="0.17"/>
          <c:min val="0.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\ _€_-;\-* #,##0.0000\ _€_-;_-* &quot;-&quot;??\ _€_-;_-@_-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02940528"/>
        <c:crosses val="autoZero"/>
        <c:crossBetween val="midCat"/>
      </c:valAx>
      <c:valAx>
        <c:axId val="-302940528"/>
        <c:scaling>
          <c:orientation val="minMax"/>
          <c:max val="0.06"/>
          <c:min val="-0.0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4119712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'UCG.MI-BMPS.MI'!$C$3:$D$3</c:f>
              <c:strCache>
                <c:ptCount val="1"/>
                <c:pt idx="0">
                  <c:v>UCG.MI BMPS.MI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8771829231285202"/>
                  <c:y val="-4.2365396892955903E-3"/>
                </c:manualLayout>
              </c:layout>
              <c:numFmt formatCode="#,##0.00000" sourceLinked="0"/>
              <c:spPr>
                <a:solidFill>
                  <a:schemeClr val="bg1"/>
                </a:solidFill>
                <a:ln w="317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'UCG.MI-BMPS.MI'!$D$4:$D$27</c:f>
              <c:numCache>
                <c:formatCode>0.000%</c:formatCode>
                <c:ptCount val="24"/>
                <c:pt idx="0">
                  <c:v>2.1053409197832263E-2</c:v>
                </c:pt>
                <c:pt idx="1">
                  <c:v>-0.32423966818557853</c:v>
                </c:pt>
                <c:pt idx="2">
                  <c:v>6.351340572232593E-2</c:v>
                </c:pt>
                <c:pt idx="3">
                  <c:v>-0.53351703496806158</c:v>
                </c:pt>
                <c:pt idx="4">
                  <c:v>-9.1807549253122733E-2</c:v>
                </c:pt>
                <c:pt idx="5">
                  <c:v>-0.16907633004393413</c:v>
                </c:pt>
                <c:pt idx="6">
                  <c:v>-4.3485111939738662E-2</c:v>
                </c:pt>
                <c:pt idx="7">
                  <c:v>-9.4665226541078479E-2</c:v>
                </c:pt>
                <c:pt idx="8">
                  <c:v>3.278982282299097E-2</c:v>
                </c:pt>
                <c:pt idx="9">
                  <c:v>-0.10135249426028746</c:v>
                </c:pt>
                <c:pt idx="10">
                  <c:v>0.36705565999329326</c:v>
                </c:pt>
                <c:pt idx="11">
                  <c:v>8.1493034251182803E-2</c:v>
                </c:pt>
                <c:pt idx="12">
                  <c:v>-3.7041271680349097E-2</c:v>
                </c:pt>
                <c:pt idx="13">
                  <c:v>-6.1693569005339781E-2</c:v>
                </c:pt>
                <c:pt idx="14">
                  <c:v>-0.22143268691058035</c:v>
                </c:pt>
                <c:pt idx="15">
                  <c:v>0.13157635778871926</c:v>
                </c:pt>
                <c:pt idx="16">
                  <c:v>-6.7950661908507778E-2</c:v>
                </c:pt>
                <c:pt idx="17">
                  <c:v>6.7950661908507751E-2</c:v>
                </c:pt>
                <c:pt idx="18">
                  <c:v>4.8009219186360662E-2</c:v>
                </c:pt>
                <c:pt idx="19">
                  <c:v>-0.20661424936299916</c:v>
                </c:pt>
                <c:pt idx="20">
                  <c:v>0.11279549414534429</c:v>
                </c:pt>
                <c:pt idx="21">
                  <c:v>0.14424960884454691</c:v>
                </c:pt>
                <c:pt idx="22">
                  <c:v>-0.12921173148000634</c:v>
                </c:pt>
                <c:pt idx="23">
                  <c:v>-0.15415067982725822</c:v>
                </c:pt>
              </c:numCache>
            </c:numRef>
          </c:xVal>
          <c:yVal>
            <c:numRef>
              <c:f>'UCG.MI-BMPS.MI'!$C$4:$C$27</c:f>
              <c:numCache>
                <c:formatCode>0.000%</c:formatCode>
                <c:ptCount val="24"/>
                <c:pt idx="0">
                  <c:v>-8.3951711165674237E-2</c:v>
                </c:pt>
                <c:pt idx="1">
                  <c:v>-0.10816556658543501</c:v>
                </c:pt>
                <c:pt idx="2">
                  <c:v>3.2453744849738571E-2</c:v>
                </c:pt>
                <c:pt idx="3">
                  <c:v>-8.3242710404207332E-2</c:v>
                </c:pt>
                <c:pt idx="4">
                  <c:v>6.0924187448511857E-2</c:v>
                </c:pt>
                <c:pt idx="5">
                  <c:v>5.1063940745740555E-3</c:v>
                </c:pt>
                <c:pt idx="6">
                  <c:v>-4.1777169594582692E-2</c:v>
                </c:pt>
                <c:pt idx="7">
                  <c:v>-4.4807495205939331E-2</c:v>
                </c:pt>
                <c:pt idx="8">
                  <c:v>-7.7942717268189091E-3</c:v>
                </c:pt>
                <c:pt idx="9">
                  <c:v>-2.9076264081508787E-2</c:v>
                </c:pt>
                <c:pt idx="10">
                  <c:v>0.14066732948997132</c:v>
                </c:pt>
                <c:pt idx="11">
                  <c:v>3.174869831458027E-2</c:v>
                </c:pt>
                <c:pt idx="12">
                  <c:v>3.6500402219526641E-2</c:v>
                </c:pt>
                <c:pt idx="13">
                  <c:v>7.4627212015895943E-3</c:v>
                </c:pt>
                <c:pt idx="14">
                  <c:v>-3.676884778708904E-2</c:v>
                </c:pt>
                <c:pt idx="15">
                  <c:v>0.16230659273086603</c:v>
                </c:pt>
                <c:pt idx="16">
                  <c:v>9.5734898434620935E-2</c:v>
                </c:pt>
                <c:pt idx="17">
                  <c:v>4.54080395389952E-2</c:v>
                </c:pt>
                <c:pt idx="18">
                  <c:v>0.12761112459264604</c:v>
                </c:pt>
                <c:pt idx="19">
                  <c:v>-0.19839538162501558</c:v>
                </c:pt>
                <c:pt idx="20">
                  <c:v>0.12349407345189789</c:v>
                </c:pt>
                <c:pt idx="21">
                  <c:v>0.1741079582565658</c:v>
                </c:pt>
                <c:pt idx="22">
                  <c:v>-0.15590199375999336</c:v>
                </c:pt>
                <c:pt idx="23">
                  <c:v>-0.20138625899894494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EA-41D1-B008-E55B8354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2814816"/>
        <c:axId val="-331976896"/>
      </c:scatterChart>
      <c:valAx>
        <c:axId val="-33281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31976896"/>
        <c:crosses val="autoZero"/>
        <c:crossBetween val="midCat"/>
      </c:valAx>
      <c:valAx>
        <c:axId val="-3319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328148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'UCG.MI-BMPS.MI'!$F$49</c:f>
              <c:strCache>
                <c:ptCount val="1"/>
                <c:pt idx="0">
                  <c:v>Sqm.medio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'UCG.MI-BMPS.MI'!$F$50:$F$170</c:f>
              <c:numCache>
                <c:formatCode>_-* #,##0.0000\ _€_-;\-* #,##0.0000\ _€_-;_-* "-"??\ _€_-;_-@_-</c:formatCode>
                <c:ptCount val="121"/>
                <c:pt idx="0">
                  <c:v>0.15947445140478303</c:v>
                </c:pt>
                <c:pt idx="1">
                  <c:v>0.15461542110509893</c:v>
                </c:pt>
                <c:pt idx="2">
                  <c:v>0.14988846076563633</c:v>
                </c:pt>
                <c:pt idx="3">
                  <c:v>0.14530646005050982</c:v>
                </c:pt>
                <c:pt idx="4">
                  <c:v>0.1408835633729611</c:v>
                </c:pt>
                <c:pt idx="5">
                  <c:v>0.13663522225052357</c:v>
                </c:pt>
                <c:pt idx="6">
                  <c:v>0.13257821813846662</c:v>
                </c:pt>
                <c:pt idx="7">
                  <c:v>0.12873064252393743</c:v>
                </c:pt>
                <c:pt idx="8">
                  <c:v>0.12511181862244175</c:v>
                </c:pt>
                <c:pt idx="9">
                  <c:v>0.12174214729475495</c:v>
                </c:pt>
                <c:pt idx="10">
                  <c:v>0.1186428595887461</c:v>
                </c:pt>
                <c:pt idx="11">
                  <c:v>0.11583566061186036</c:v>
                </c:pt>
                <c:pt idx="12">
                  <c:v>0.11334225532391409</c:v>
                </c:pt>
                <c:pt idx="13">
                  <c:v>0.11118375712742683</c:v>
                </c:pt>
                <c:pt idx="14">
                  <c:v>0.10937999492852424</c:v>
                </c:pt>
                <c:pt idx="15">
                  <c:v>0.10794875250178396</c:v>
                </c:pt>
                <c:pt idx="16">
                  <c:v>0.10690499276157726</c:v>
                </c:pt>
                <c:pt idx="17">
                  <c:v>0.10626013468158427</c:v>
                </c:pt>
                <c:pt idx="18">
                  <c:v>0.10602145727294086</c:v>
                </c:pt>
                <c:pt idx="19">
                  <c:v>0.10619169937684247</c:v>
                </c:pt>
                <c:pt idx="20">
                  <c:v>0.1067689049552322</c:v>
                </c:pt>
                <c:pt idx="21">
                  <c:v>0.10774653381279227</c:v>
                </c:pt>
                <c:pt idx="22">
                  <c:v>0.10911382344385623</c:v>
                </c:pt>
                <c:pt idx="23">
                  <c:v>0.11085635669160759</c:v>
                </c:pt>
                <c:pt idx="24">
                  <c:v>0.11295676874747655</c:v>
                </c:pt>
                <c:pt idx="25">
                  <c:v>0.11539551909558238</c:v>
                </c:pt>
                <c:pt idx="26">
                  <c:v>0.11815165882602324</c:v>
                </c:pt>
                <c:pt idx="27">
                  <c:v>0.12120353779439419</c:v>
                </c:pt>
                <c:pt idx="28">
                  <c:v>0.12452941459328935</c:v>
                </c:pt>
                <c:pt idx="29">
                  <c:v>0.12810795080146903</c:v>
                </c:pt>
                <c:pt idx="30">
                  <c:v>0.13191858645653362</c:v>
                </c:pt>
                <c:pt idx="31">
                  <c:v>0.13594180475983952</c:v>
                </c:pt>
                <c:pt idx="32">
                  <c:v>0.14015930059959905</c:v>
                </c:pt>
                <c:pt idx="33">
                  <c:v>0.1445540703069591</c:v>
                </c:pt>
                <c:pt idx="34">
                  <c:v>0.1491104401931127</c:v>
                </c:pt>
                <c:pt idx="35">
                  <c:v>0.15381404988294298</c:v>
                </c:pt>
                <c:pt idx="36">
                  <c:v>0.15865180409543148</c:v>
                </c:pt>
                <c:pt idx="37">
                  <c:v>0.16361180390977878</c:v>
                </c:pt>
                <c:pt idx="38">
                  <c:v>0.16868326606104925</c:v>
                </c:pt>
                <c:pt idx="39">
                  <c:v>0.17385643661931988</c:v>
                </c:pt>
                <c:pt idx="40">
                  <c:v>0.17912250359306203</c:v>
                </c:pt>
                <c:pt idx="41">
                  <c:v>0.18447351156049344</c:v>
                </c:pt>
                <c:pt idx="42">
                  <c:v>0.18990228033387743</c:v>
                </c:pt>
                <c:pt idx="43">
                  <c:v>0.19540232884765646</c:v>
                </c:pt>
                <c:pt idx="44">
                  <c:v>0.20096780487606181</c:v>
                </c:pt>
                <c:pt idx="45">
                  <c:v>0.20659342077823312</c:v>
                </c:pt>
                <c:pt idx="46">
                  <c:v>0.21227439519531172</c:v>
                </c:pt>
                <c:pt idx="47">
                  <c:v>0.21800640044905273</c:v>
                </c:pt>
                <c:pt idx="48">
                  <c:v>0.22378551528752738</c:v>
                </c:pt>
                <c:pt idx="49">
                  <c:v>0.2296081825693275</c:v>
                </c:pt>
                <c:pt idx="50">
                  <c:v>0.23547117145758872</c:v>
                </c:pt>
                <c:pt idx="51">
                  <c:v>0.24137154369760067</c:v>
                </c:pt>
                <c:pt idx="52">
                  <c:v>0.24730662356849731</c:v>
                </c:pt>
                <c:pt idx="53">
                  <c:v>0.25327397112469358</c:v>
                </c:pt>
                <c:pt idx="54">
                  <c:v>0.25927135837231979</c:v>
                </c:pt>
                <c:pt idx="55">
                  <c:v>0.26529674805718551</c:v>
                </c:pt>
                <c:pt idx="56">
                  <c:v>0.27134827477200157</c:v>
                </c:pt>
                <c:pt idx="57">
                  <c:v>0.27742422812058004</c:v>
                </c:pt>
                <c:pt idx="58">
                  <c:v>0.28352303770486026</c:v>
                </c:pt>
                <c:pt idx="59">
                  <c:v>0.28964325972654315</c:v>
                </c:pt>
                <c:pt idx="60">
                  <c:v>0.29578356501871067</c:v>
                </c:pt>
                <c:pt idx="61">
                  <c:v>0.30194272834408847</c:v>
                </c:pt>
                <c:pt idx="62">
                  <c:v>0.30811961881564814</c:v>
                </c:pt>
                <c:pt idx="63">
                  <c:v>0.31431319131220475</c:v>
                </c:pt>
                <c:pt idx="64">
                  <c:v>0.32052247877669832</c:v>
                </c:pt>
                <c:pt idx="65">
                  <c:v>0.32674658529813194</c:v>
                </c:pt>
                <c:pt idx="66">
                  <c:v>0.33298467988986208</c:v>
                </c:pt>
                <c:pt idx="67">
                  <c:v>0.33923599088724732</c:v>
                </c:pt>
                <c:pt idx="68">
                  <c:v>0.34549980089673737</c:v>
                </c:pt>
                <c:pt idx="69">
                  <c:v>0.35177544223645268</c:v>
                </c:pt>
                <c:pt idx="70">
                  <c:v>0.35806229281530411</c:v>
                </c:pt>
                <c:pt idx="71">
                  <c:v>0.3643597724038527</c:v>
                </c:pt>
                <c:pt idx="72">
                  <c:v>0.37066733925550588</c:v>
                </c:pt>
                <c:pt idx="73">
                  <c:v>0.37698448704138898</c:v>
                </c:pt>
                <c:pt idx="74">
                  <c:v>0.38331074206640264</c:v>
                </c:pt>
                <c:pt idx="75">
                  <c:v>0.38964566073763385</c:v>
                </c:pt>
                <c:pt idx="76">
                  <c:v>0.39598882725952295</c:v>
                </c:pt>
                <c:pt idx="77">
                  <c:v>0.40233985153301866</c:v>
                </c:pt>
                <c:pt idx="78">
                  <c:v>0.40869836723846203</c:v>
                </c:pt>
                <c:pt idx="79">
                  <c:v>0.41506403008414505</c:v>
                </c:pt>
                <c:pt idx="80">
                  <c:v>0.42143651620443784</c:v>
                </c:pt>
                <c:pt idx="81">
                  <c:v>0.42781552069310053</c:v>
                </c:pt>
                <c:pt idx="82">
                  <c:v>0.43420075625892018</c:v>
                </c:pt>
                <c:pt idx="83">
                  <c:v>0.44059195199215989</c:v>
                </c:pt>
                <c:pt idx="84">
                  <c:v>0.44698885223150642</c:v>
                </c:pt>
                <c:pt idx="85">
                  <c:v>0.45339121552225853</c:v>
                </c:pt>
                <c:pt idx="86">
                  <c:v>0.45979881365744807</c:v>
                </c:pt>
                <c:pt idx="87">
                  <c:v>0.46621143079441596</c:v>
                </c:pt>
                <c:pt idx="88">
                  <c:v>0.47262886264011666</c:v>
                </c:pt>
                <c:pt idx="89">
                  <c:v>0.4790509156990917</c:v>
                </c:pt>
                <c:pt idx="90">
                  <c:v>0.48547740657863814</c:v>
                </c:pt>
                <c:pt idx="91">
                  <c:v>0.49190816134623777</c:v>
                </c:pt>
                <c:pt idx="92">
                  <c:v>0.49834301493478</c:v>
                </c:pt>
                <c:pt idx="93">
                  <c:v>0.50478181059153715</c:v>
                </c:pt>
                <c:pt idx="94">
                  <c:v>0.51122439936723363</c:v>
                </c:pt>
                <c:pt idx="95">
                  <c:v>0.51767063964188764</c:v>
                </c:pt>
                <c:pt idx="96">
                  <c:v>0.52412039668441368</c:v>
                </c:pt>
                <c:pt idx="97">
                  <c:v>0.53057354224324804</c:v>
                </c:pt>
                <c:pt idx="98">
                  <c:v>0.5370299541655027</c:v>
                </c:pt>
                <c:pt idx="99">
                  <c:v>0.54348951604238938</c:v>
                </c:pt>
                <c:pt idx="100">
                  <c:v>0.54995211687883616</c:v>
                </c:pt>
                <c:pt idx="101">
                  <c:v>0.5564176507854236</c:v>
                </c:pt>
                <c:pt idx="102">
                  <c:v>0.56288601669091087</c:v>
                </c:pt>
                <c:pt idx="103">
                  <c:v>0.56935711807378442</c:v>
                </c:pt>
                <c:pt idx="104">
                  <c:v>0.57583086271139039</c:v>
                </c:pt>
                <c:pt idx="105">
                  <c:v>0.5823071624453342</c:v>
                </c:pt>
                <c:pt idx="106">
                  <c:v>0.58878593296194137</c:v>
                </c:pt>
                <c:pt idx="107">
                  <c:v>0.59526709358667274</c:v>
                </c:pt>
                <c:pt idx="108">
                  <c:v>0.60175056709148178</c:v>
                </c:pt>
                <c:pt idx="109">
                  <c:v>0.60823627951417758</c:v>
                </c:pt>
                <c:pt idx="110">
                  <c:v>0.6147241599889447</c:v>
                </c:pt>
                <c:pt idx="111">
                  <c:v>0.62121414058721403</c:v>
                </c:pt>
                <c:pt idx="112">
                  <c:v>0.62770615616818715</c:v>
                </c:pt>
                <c:pt idx="113">
                  <c:v>0.63420014423832005</c:v>
                </c:pt>
                <c:pt idx="114">
                  <c:v>0.64069604481915254</c:v>
                </c:pt>
                <c:pt idx="115">
                  <c:v>0.64719380032293305</c:v>
                </c:pt>
                <c:pt idx="116">
                  <c:v>0.65369335543548857</c:v>
                </c:pt>
                <c:pt idx="117">
                  <c:v>0.66019465700587709</c:v>
                </c:pt>
                <c:pt idx="118">
                  <c:v>0.6666976539423588</c:v>
                </c:pt>
                <c:pt idx="119">
                  <c:v>0.67320229711425905</c:v>
                </c:pt>
                <c:pt idx="120">
                  <c:v>0.67970853925937902</c:v>
                </c:pt>
              </c:numCache>
            </c:numRef>
          </c:xVal>
          <c:yVal>
            <c:numRef>
              <c:f>'UCG.MI-BMPS.MI'!$E$50:$E$170</c:f>
              <c:numCache>
                <c:formatCode>0.000%</c:formatCode>
                <c:ptCount val="121"/>
                <c:pt idx="0">
                  <c:v>5.2927857451812006E-2</c:v>
                </c:pt>
                <c:pt idx="1">
                  <c:v>5.0390336441031559E-2</c:v>
                </c:pt>
                <c:pt idx="2">
                  <c:v>4.7852815430251119E-2</c:v>
                </c:pt>
                <c:pt idx="3">
                  <c:v>4.5315294419470686E-2</c:v>
                </c:pt>
                <c:pt idx="4">
                  <c:v>4.2777773408690233E-2</c:v>
                </c:pt>
                <c:pt idx="5">
                  <c:v>4.0240252397909786E-2</c:v>
                </c:pt>
                <c:pt idx="6">
                  <c:v>3.7702731387129346E-2</c:v>
                </c:pt>
                <c:pt idx="7">
                  <c:v>3.5165210376348899E-2</c:v>
                </c:pt>
                <c:pt idx="8">
                  <c:v>3.2627689365568459E-2</c:v>
                </c:pt>
                <c:pt idx="9">
                  <c:v>3.0090168354788012E-2</c:v>
                </c:pt>
                <c:pt idx="10">
                  <c:v>2.7552647344007565E-2</c:v>
                </c:pt>
                <c:pt idx="11">
                  <c:v>2.5015126333227122E-2</c:v>
                </c:pt>
                <c:pt idx="12">
                  <c:v>2.2477605322446671E-2</c:v>
                </c:pt>
                <c:pt idx="13">
                  <c:v>1.9940084311666238E-2</c:v>
                </c:pt>
                <c:pt idx="14">
                  <c:v>1.7402563300885791E-2</c:v>
                </c:pt>
                <c:pt idx="15">
                  <c:v>1.4865042290105346E-2</c:v>
                </c:pt>
                <c:pt idx="16">
                  <c:v>1.2327521279324899E-2</c:v>
                </c:pt>
                <c:pt idx="17">
                  <c:v>9.7900002685444524E-3</c:v>
                </c:pt>
                <c:pt idx="18">
                  <c:v>7.2524792577640185E-3</c:v>
                </c:pt>
                <c:pt idx="19">
                  <c:v>4.7149582469835716E-3</c:v>
                </c:pt>
                <c:pt idx="20">
                  <c:v>2.1774372362031252E-3</c:v>
                </c:pt>
                <c:pt idx="21">
                  <c:v>-3.6008377457732131E-4</c:v>
                </c:pt>
                <c:pt idx="22">
                  <c:v>-2.8976047853577617E-3</c:v>
                </c:pt>
                <c:pt idx="23">
                  <c:v>-5.435125796138209E-3</c:v>
                </c:pt>
                <c:pt idx="24">
                  <c:v>-7.9726468069186481E-3</c:v>
                </c:pt>
                <c:pt idx="25">
                  <c:v>-1.0510167817699097E-2</c:v>
                </c:pt>
                <c:pt idx="26">
                  <c:v>-1.3047688828479544E-2</c:v>
                </c:pt>
                <c:pt idx="27">
                  <c:v>-1.5585209839259984E-2</c:v>
                </c:pt>
                <c:pt idx="28">
                  <c:v>-1.812273085004043E-2</c:v>
                </c:pt>
                <c:pt idx="29">
                  <c:v>-2.066025186082087E-2</c:v>
                </c:pt>
                <c:pt idx="30">
                  <c:v>-2.3197772871601317E-2</c:v>
                </c:pt>
                <c:pt idx="31">
                  <c:v>-2.5735293882381761E-2</c:v>
                </c:pt>
                <c:pt idx="32">
                  <c:v>-2.8272814893162204E-2</c:v>
                </c:pt>
                <c:pt idx="33">
                  <c:v>-3.0810335903942651E-2</c:v>
                </c:pt>
                <c:pt idx="34">
                  <c:v>-3.3347856914723091E-2</c:v>
                </c:pt>
                <c:pt idx="35">
                  <c:v>-3.5885377925503538E-2</c:v>
                </c:pt>
                <c:pt idx="36">
                  <c:v>-3.8422898936283985E-2</c:v>
                </c:pt>
                <c:pt idx="37">
                  <c:v>-4.0960419947064425E-2</c:v>
                </c:pt>
                <c:pt idx="38">
                  <c:v>-4.3497940957844865E-2</c:v>
                </c:pt>
                <c:pt idx="39">
                  <c:v>-4.6035461968625312E-2</c:v>
                </c:pt>
                <c:pt idx="40">
                  <c:v>-4.8572982979405759E-2</c:v>
                </c:pt>
                <c:pt idx="41">
                  <c:v>-5.1110503990186192E-2</c:v>
                </c:pt>
                <c:pt idx="42">
                  <c:v>-5.3648025000966652E-2</c:v>
                </c:pt>
                <c:pt idx="43">
                  <c:v>-5.6185546011747085E-2</c:v>
                </c:pt>
                <c:pt idx="44">
                  <c:v>-5.8723067022527532E-2</c:v>
                </c:pt>
                <c:pt idx="45">
                  <c:v>-6.1260588033307979E-2</c:v>
                </c:pt>
                <c:pt idx="46">
                  <c:v>-6.3798109044088433E-2</c:v>
                </c:pt>
                <c:pt idx="47">
                  <c:v>-6.6335630054868866E-2</c:v>
                </c:pt>
                <c:pt idx="48">
                  <c:v>-6.8873151065649313E-2</c:v>
                </c:pt>
                <c:pt idx="49">
                  <c:v>-7.141067207642976E-2</c:v>
                </c:pt>
                <c:pt idx="50">
                  <c:v>-7.3948193087210193E-2</c:v>
                </c:pt>
                <c:pt idx="51">
                  <c:v>-7.6485714097990654E-2</c:v>
                </c:pt>
                <c:pt idx="52">
                  <c:v>-7.90232351087711E-2</c:v>
                </c:pt>
                <c:pt idx="53">
                  <c:v>-8.156075611955152E-2</c:v>
                </c:pt>
                <c:pt idx="54">
                  <c:v>-8.409827713033198E-2</c:v>
                </c:pt>
                <c:pt idx="55">
                  <c:v>-8.6635798141112413E-2</c:v>
                </c:pt>
                <c:pt idx="56">
                  <c:v>-8.917331915189286E-2</c:v>
                </c:pt>
                <c:pt idx="57">
                  <c:v>-9.1710840162673321E-2</c:v>
                </c:pt>
                <c:pt idx="58">
                  <c:v>-9.424836117345374E-2</c:v>
                </c:pt>
                <c:pt idx="59">
                  <c:v>-9.6785882184234201E-2</c:v>
                </c:pt>
                <c:pt idx="60">
                  <c:v>-9.9323403195014648E-2</c:v>
                </c:pt>
                <c:pt idx="61">
                  <c:v>-0.10186092420579508</c:v>
                </c:pt>
                <c:pt idx="62">
                  <c:v>-0.10439844521657554</c:v>
                </c:pt>
                <c:pt idx="63">
                  <c:v>-0.10693596622735596</c:v>
                </c:pt>
                <c:pt idx="64">
                  <c:v>-0.10947348723813642</c:v>
                </c:pt>
                <c:pt idx="65">
                  <c:v>-0.11201100824891687</c:v>
                </c:pt>
                <c:pt idx="66">
                  <c:v>-0.11454852925969729</c:v>
                </c:pt>
                <c:pt idx="67">
                  <c:v>-0.11708605027047776</c:v>
                </c:pt>
                <c:pt idx="68">
                  <c:v>-0.1196235712812582</c:v>
                </c:pt>
                <c:pt idx="69">
                  <c:v>-0.12216109229203864</c:v>
                </c:pt>
                <c:pt idx="70">
                  <c:v>-0.12469861330281909</c:v>
                </c:pt>
                <c:pt idx="71">
                  <c:v>-0.12723613431359951</c:v>
                </c:pt>
                <c:pt idx="72">
                  <c:v>-0.12977365532437998</c:v>
                </c:pt>
                <c:pt idx="73">
                  <c:v>-0.1323111763351604</c:v>
                </c:pt>
                <c:pt idx="74">
                  <c:v>-0.13484869734594088</c:v>
                </c:pt>
                <c:pt idx="75">
                  <c:v>-0.13738621835672132</c:v>
                </c:pt>
                <c:pt idx="76">
                  <c:v>-0.13992373936750174</c:v>
                </c:pt>
                <c:pt idx="77">
                  <c:v>-0.14246126037828219</c:v>
                </c:pt>
                <c:pt idx="78">
                  <c:v>-0.14499878138906264</c:v>
                </c:pt>
                <c:pt idx="79">
                  <c:v>-0.14753630239984308</c:v>
                </c:pt>
                <c:pt idx="80">
                  <c:v>-0.15007382341062353</c:v>
                </c:pt>
                <c:pt idx="81">
                  <c:v>-0.15261134442140395</c:v>
                </c:pt>
                <c:pt idx="82">
                  <c:v>-0.15514886543218442</c:v>
                </c:pt>
                <c:pt idx="83">
                  <c:v>-0.15768638644296484</c:v>
                </c:pt>
                <c:pt idx="84">
                  <c:v>-0.16022390745374532</c:v>
                </c:pt>
                <c:pt idx="85">
                  <c:v>-0.16276142846452576</c:v>
                </c:pt>
                <c:pt idx="86">
                  <c:v>-0.16529894947530616</c:v>
                </c:pt>
                <c:pt idx="87">
                  <c:v>-0.16783647048608663</c:v>
                </c:pt>
                <c:pt idx="88">
                  <c:v>-0.17037399149686708</c:v>
                </c:pt>
                <c:pt idx="89">
                  <c:v>-0.17291151250764752</c:v>
                </c:pt>
                <c:pt idx="90">
                  <c:v>-0.17544903351842797</c:v>
                </c:pt>
                <c:pt idx="91">
                  <c:v>-0.17798655452920842</c:v>
                </c:pt>
                <c:pt idx="92">
                  <c:v>-0.18052407553998884</c:v>
                </c:pt>
                <c:pt idx="93">
                  <c:v>-0.18306159655076928</c:v>
                </c:pt>
                <c:pt idx="94">
                  <c:v>-0.18559911756154976</c:v>
                </c:pt>
                <c:pt idx="95">
                  <c:v>-0.18813663857233021</c:v>
                </c:pt>
                <c:pt idx="96">
                  <c:v>-0.19067415958311063</c:v>
                </c:pt>
                <c:pt idx="97">
                  <c:v>-0.19321168059389107</c:v>
                </c:pt>
                <c:pt idx="98">
                  <c:v>-0.19574920160467152</c:v>
                </c:pt>
                <c:pt idx="99">
                  <c:v>-0.19828672261545197</c:v>
                </c:pt>
                <c:pt idx="100">
                  <c:v>-0.20082424362623241</c:v>
                </c:pt>
                <c:pt idx="101">
                  <c:v>-0.20336176463701286</c:v>
                </c:pt>
                <c:pt idx="102">
                  <c:v>-0.20589928564779331</c:v>
                </c:pt>
                <c:pt idx="103">
                  <c:v>-0.20843680665857375</c:v>
                </c:pt>
                <c:pt idx="104">
                  <c:v>-0.2109743276693542</c:v>
                </c:pt>
                <c:pt idx="105">
                  <c:v>-0.21351184868013462</c:v>
                </c:pt>
                <c:pt idx="106">
                  <c:v>-0.21604936969091507</c:v>
                </c:pt>
                <c:pt idx="107">
                  <c:v>-0.21858689070169551</c:v>
                </c:pt>
                <c:pt idx="108">
                  <c:v>-0.22112441171247596</c:v>
                </c:pt>
                <c:pt idx="109">
                  <c:v>-0.22366193272325641</c:v>
                </c:pt>
                <c:pt idx="110">
                  <c:v>-0.22619945373403741</c:v>
                </c:pt>
                <c:pt idx="111">
                  <c:v>-0.2287369747448178</c:v>
                </c:pt>
                <c:pt idx="112">
                  <c:v>-0.23127449575559772</c:v>
                </c:pt>
                <c:pt idx="113">
                  <c:v>-0.23381201676637819</c:v>
                </c:pt>
                <c:pt idx="114">
                  <c:v>-0.23634953777715864</c:v>
                </c:pt>
                <c:pt idx="115">
                  <c:v>-0.23888705878793962</c:v>
                </c:pt>
                <c:pt idx="116">
                  <c:v>-0.24142457979872001</c:v>
                </c:pt>
                <c:pt idx="117">
                  <c:v>-0.24396210080949995</c:v>
                </c:pt>
                <c:pt idx="118">
                  <c:v>-0.2464996218202809</c:v>
                </c:pt>
                <c:pt idx="119">
                  <c:v>-0.24903714283106135</c:v>
                </c:pt>
                <c:pt idx="120">
                  <c:v>-0.25157466384184179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98-420F-ABF0-0DDF007D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971216"/>
        <c:axId val="-302940528"/>
      </c:scatterChart>
      <c:valAx>
        <c:axId val="-411971216"/>
        <c:scaling>
          <c:orientation val="minMax"/>
          <c:max val="0.17"/>
          <c:min val="0.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\ _€_-;\-* #,##0.0000\ _€_-;_-* &quot;-&quot;??\ _€_-;_-@_-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02940528"/>
        <c:crosses val="autoZero"/>
        <c:crossBetween val="midCat"/>
      </c:valAx>
      <c:valAx>
        <c:axId val="-302940528"/>
        <c:scaling>
          <c:orientation val="minMax"/>
          <c:max val="0.06"/>
          <c:min val="-0.0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4119712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31</xdr:row>
      <xdr:rowOff>63500</xdr:rowOff>
    </xdr:from>
    <xdr:to>
      <xdr:col>15</xdr:col>
      <xdr:colOff>546100</xdr:colOff>
      <xdr:row>44</xdr:row>
      <xdr:rowOff>165100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73AE06-89D2-48CC-AD9A-5C88CA626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711200</xdr:colOff>
      <xdr:row>48</xdr:row>
      <xdr:rowOff>31750</xdr:rowOff>
    </xdr:from>
    <xdr:to>
      <xdr:col>13</xdr:col>
      <xdr:colOff>241300</xdr:colOff>
      <xdr:row>66</xdr:row>
      <xdr:rowOff>101600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FDCE55E-3395-4D3C-AFD3-A1D813FCC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31</xdr:row>
      <xdr:rowOff>63500</xdr:rowOff>
    </xdr:from>
    <xdr:to>
      <xdr:col>15</xdr:col>
      <xdr:colOff>546100</xdr:colOff>
      <xdr:row>44</xdr:row>
      <xdr:rowOff>165100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711200</xdr:colOff>
      <xdr:row>48</xdr:row>
      <xdr:rowOff>31750</xdr:rowOff>
    </xdr:from>
    <xdr:to>
      <xdr:col>13</xdr:col>
      <xdr:colOff>241300</xdr:colOff>
      <xdr:row>66</xdr:row>
      <xdr:rowOff>101600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PS" connectionId="2" xr16:uid="{B6B2667A-2A0B-422F-A2C9-911DB29E5FF3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PS" connectionId="1" xr16:uid="{00000000-0016-0000-0200-000007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CG.MI_1" connectionId="4" xr16:uid="{430BD688-4CAE-4CE8-839D-BA21424D642C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CG.MI_1" connectionId="3" xr16:uid="{00000000-0016-0000-0300-000008000000}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PS_1" connectionId="1" xr16:uid="{00000000-0016-0000-0400-00000A000000}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CG.MI_1" connectionId="3" xr16:uid="{00000000-0016-0000-0400-00000B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7327-030B-4F2C-B61F-145A4EAB1327}">
  <dimension ref="A1:J26"/>
  <sheetViews>
    <sheetView showGridLines="0" workbookViewId="0">
      <selection activeCell="I1" sqref="I1:J1048576"/>
    </sheetView>
  </sheetViews>
  <sheetFormatPr defaultColWidth="10.83203125" defaultRowHeight="15" x14ac:dyDescent="0.3"/>
  <cols>
    <col min="1" max="1" width="11.58203125" style="1" bestFit="1" customWidth="1"/>
    <col min="2" max="2" width="5.75" style="1" bestFit="1" customWidth="1"/>
    <col min="3" max="4" width="5.25" style="1" bestFit="1" customWidth="1"/>
    <col min="5" max="5" width="5.75" style="1" bestFit="1" customWidth="1"/>
    <col min="6" max="6" width="10.6640625" style="1" bestFit="1" customWidth="1"/>
    <col min="7" max="7" width="8.9140625" style="3" bestFit="1" customWidth="1"/>
    <col min="8" max="8" width="4.83203125" style="1" customWidth="1"/>
    <col min="9" max="9" width="10.1640625" style="1" customWidth="1"/>
    <col min="10" max="10" width="13.6640625" style="1" bestFit="1" customWidth="1"/>
    <col min="11" max="16384" width="10.83203125" style="1"/>
  </cols>
  <sheetData>
    <row r="1" spans="1:10" s="7" customForma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I1" s="2"/>
    </row>
    <row r="2" spans="1:10" x14ac:dyDescent="0.3">
      <c r="A2" s="15">
        <v>42005</v>
      </c>
      <c r="B2" s="1">
        <v>0.47</v>
      </c>
      <c r="C2" s="1">
        <v>0.52</v>
      </c>
      <c r="D2" s="1">
        <v>0.46</v>
      </c>
      <c r="E2" s="1">
        <v>0.48</v>
      </c>
      <c r="F2" s="1">
        <v>97957900</v>
      </c>
      <c r="G2" s="3">
        <v>0.48</v>
      </c>
      <c r="I2" s="33"/>
      <c r="J2" s="21"/>
    </row>
    <row r="3" spans="1:10" x14ac:dyDescent="0.3">
      <c r="A3" s="15">
        <v>41974</v>
      </c>
      <c r="B3" s="1">
        <v>0.64</v>
      </c>
      <c r="C3" s="1">
        <v>0.65</v>
      </c>
      <c r="D3" s="1">
        <v>0.46</v>
      </c>
      <c r="E3" s="1">
        <v>0.47</v>
      </c>
      <c r="F3" s="1">
        <v>57113000</v>
      </c>
      <c r="G3" s="3">
        <v>0.47</v>
      </c>
      <c r="I3" s="34"/>
      <c r="J3" s="13"/>
    </row>
    <row r="4" spans="1:10" x14ac:dyDescent="0.3">
      <c r="A4" s="15">
        <v>41946</v>
      </c>
      <c r="B4" s="1">
        <v>0.61</v>
      </c>
      <c r="C4" s="1">
        <v>0.72</v>
      </c>
      <c r="D4" s="1">
        <v>0.57999999999999996</v>
      </c>
      <c r="E4" s="1">
        <v>0.65</v>
      </c>
      <c r="F4" s="1">
        <v>99185500</v>
      </c>
      <c r="G4" s="3">
        <v>0.65</v>
      </c>
      <c r="I4" s="34"/>
    </row>
    <row r="5" spans="1:10" x14ac:dyDescent="0.3">
      <c r="A5" s="15">
        <v>41913</v>
      </c>
      <c r="B5" s="1">
        <v>1.03</v>
      </c>
      <c r="C5" s="1">
        <v>1.06</v>
      </c>
      <c r="D5" s="1">
        <v>0.6</v>
      </c>
      <c r="E5" s="1">
        <v>0.61</v>
      </c>
      <c r="F5" s="1">
        <v>156760400</v>
      </c>
      <c r="G5" s="3">
        <v>0.61</v>
      </c>
      <c r="I5" s="34"/>
    </row>
    <row r="6" spans="1:10" x14ac:dyDescent="0.3">
      <c r="A6" s="15">
        <v>41883</v>
      </c>
      <c r="B6" s="1">
        <v>1.1399999999999999</v>
      </c>
      <c r="C6" s="1">
        <v>1.2</v>
      </c>
      <c r="D6" s="1">
        <v>1</v>
      </c>
      <c r="E6" s="1">
        <v>1.04</v>
      </c>
      <c r="F6" s="1">
        <v>72635900</v>
      </c>
      <c r="G6" s="3">
        <v>1.04</v>
      </c>
      <c r="I6" s="34"/>
    </row>
    <row r="7" spans="1:10" x14ac:dyDescent="0.3">
      <c r="A7" s="15">
        <v>41852</v>
      </c>
      <c r="B7" s="1">
        <v>1.35</v>
      </c>
      <c r="C7" s="1">
        <v>1.36</v>
      </c>
      <c r="D7" s="1">
        <v>0.99</v>
      </c>
      <c r="E7" s="1">
        <v>1.1399999999999999</v>
      </c>
      <c r="F7" s="1">
        <v>59591100</v>
      </c>
      <c r="G7" s="3">
        <v>1.1399999999999999</v>
      </c>
      <c r="I7" s="34"/>
    </row>
    <row r="8" spans="1:10" x14ac:dyDescent="0.3">
      <c r="A8" s="15">
        <v>41821</v>
      </c>
      <c r="B8" s="1">
        <v>1.42</v>
      </c>
      <c r="C8" s="1">
        <v>1.57</v>
      </c>
      <c r="D8" s="1">
        <v>1.28</v>
      </c>
      <c r="E8" s="1">
        <v>1.35</v>
      </c>
      <c r="F8" s="1">
        <v>68354700</v>
      </c>
      <c r="G8" s="3">
        <v>1.35</v>
      </c>
      <c r="I8" s="34"/>
    </row>
    <row r="9" spans="1:10" x14ac:dyDescent="0.3">
      <c r="A9" s="15">
        <v>41792</v>
      </c>
      <c r="B9" s="1">
        <v>1.55</v>
      </c>
      <c r="C9" s="1">
        <v>2.73</v>
      </c>
      <c r="D9" s="1">
        <v>1.39</v>
      </c>
      <c r="E9" s="1">
        <v>1.41</v>
      </c>
      <c r="F9" s="1">
        <v>60553700</v>
      </c>
      <c r="G9" s="3">
        <v>1.41</v>
      </c>
      <c r="I9" s="34"/>
    </row>
    <row r="10" spans="1:10" x14ac:dyDescent="0.3">
      <c r="A10" s="15">
        <v>41760</v>
      </c>
      <c r="B10" s="1">
        <v>0.01</v>
      </c>
      <c r="C10" s="1">
        <v>1.56</v>
      </c>
      <c r="D10" s="1">
        <v>0.01</v>
      </c>
      <c r="E10" s="1">
        <v>1.55</v>
      </c>
      <c r="F10" s="1">
        <v>34899800</v>
      </c>
      <c r="G10" s="3">
        <v>1.55</v>
      </c>
      <c r="I10" s="34"/>
    </row>
    <row r="11" spans="1:10" x14ac:dyDescent="0.3">
      <c r="A11" s="15">
        <v>41730</v>
      </c>
      <c r="B11" s="1">
        <v>0.02</v>
      </c>
      <c r="C11" s="1">
        <v>0.02</v>
      </c>
      <c r="D11" s="1">
        <v>0.01</v>
      </c>
      <c r="E11" s="1">
        <v>0.01</v>
      </c>
      <c r="F11" s="1">
        <v>68503300</v>
      </c>
      <c r="G11" s="3">
        <v>1.5</v>
      </c>
      <c r="I11" s="34"/>
      <c r="J11" s="35"/>
    </row>
    <row r="12" spans="1:10" x14ac:dyDescent="0.3">
      <c r="A12" s="15">
        <v>41701</v>
      </c>
      <c r="B12" s="1">
        <v>0.01</v>
      </c>
      <c r="C12" s="1">
        <v>0.02</v>
      </c>
      <c r="D12" s="1">
        <v>0.01</v>
      </c>
      <c r="E12" s="1">
        <v>0.02</v>
      </c>
      <c r="F12" s="1">
        <v>67886500</v>
      </c>
      <c r="G12" s="3">
        <v>1.66</v>
      </c>
      <c r="I12" s="34"/>
    </row>
    <row r="13" spans="1:10" x14ac:dyDescent="0.3">
      <c r="A13" s="15">
        <v>41673</v>
      </c>
      <c r="B13" s="1">
        <v>0.01</v>
      </c>
      <c r="C13" s="1">
        <v>0.01</v>
      </c>
      <c r="D13" s="1">
        <v>0.01</v>
      </c>
      <c r="E13" s="1">
        <v>0.01</v>
      </c>
      <c r="F13" s="1">
        <v>20689700</v>
      </c>
      <c r="G13" s="3">
        <v>1.1499999999999999</v>
      </c>
      <c r="I13" s="34"/>
    </row>
    <row r="14" spans="1:10" x14ac:dyDescent="0.3">
      <c r="A14" s="15">
        <v>41640</v>
      </c>
      <c r="B14" s="1">
        <v>0.01</v>
      </c>
      <c r="C14" s="1">
        <v>0.01</v>
      </c>
      <c r="D14" s="1">
        <v>0.01</v>
      </c>
      <c r="E14" s="1">
        <v>0.01</v>
      </c>
      <c r="F14" s="1">
        <v>28407700</v>
      </c>
      <c r="G14" s="3">
        <v>1.06</v>
      </c>
      <c r="I14" s="34"/>
    </row>
    <row r="15" spans="1:10" x14ac:dyDescent="0.3">
      <c r="A15" s="15">
        <v>41610</v>
      </c>
      <c r="B15" s="1">
        <v>0.01</v>
      </c>
      <c r="C15" s="1">
        <v>0.01</v>
      </c>
      <c r="D15" s="1">
        <v>0.01</v>
      </c>
      <c r="E15" s="1">
        <v>0.01</v>
      </c>
      <c r="F15" s="1">
        <v>30633800</v>
      </c>
      <c r="G15" s="3">
        <v>1.1000000000000001</v>
      </c>
      <c r="I15" s="34"/>
    </row>
    <row r="16" spans="1:10" x14ac:dyDescent="0.3">
      <c r="A16" s="15">
        <v>41579</v>
      </c>
      <c r="B16" s="1">
        <v>0.01</v>
      </c>
      <c r="C16" s="1">
        <v>0.01</v>
      </c>
      <c r="D16" s="1">
        <v>0.01</v>
      </c>
      <c r="E16" s="1">
        <v>0.01</v>
      </c>
      <c r="F16" s="1">
        <v>28786200</v>
      </c>
      <c r="G16" s="3">
        <v>1.17</v>
      </c>
      <c r="I16" s="34"/>
    </row>
    <row r="17" spans="1:9" x14ac:dyDescent="0.3">
      <c r="A17" s="15">
        <v>41548</v>
      </c>
      <c r="B17" s="1">
        <v>0.01</v>
      </c>
      <c r="C17" s="1">
        <v>0.02</v>
      </c>
      <c r="D17" s="1">
        <v>0.01</v>
      </c>
      <c r="E17" s="1">
        <v>0.01</v>
      </c>
      <c r="F17" s="1">
        <v>34270800</v>
      </c>
      <c r="G17" s="3">
        <v>1.46</v>
      </c>
      <c r="I17" s="34"/>
    </row>
    <row r="18" spans="1:9" x14ac:dyDescent="0.3">
      <c r="A18" s="15">
        <v>41519</v>
      </c>
      <c r="B18" s="1">
        <v>0.01</v>
      </c>
      <c r="C18" s="1">
        <v>0.01</v>
      </c>
      <c r="D18" s="1">
        <v>0.01</v>
      </c>
      <c r="E18" s="1">
        <v>0.01</v>
      </c>
      <c r="F18" s="1">
        <v>20456400</v>
      </c>
      <c r="G18" s="3">
        <v>1.28</v>
      </c>
      <c r="I18" s="34"/>
    </row>
    <row r="19" spans="1:9" x14ac:dyDescent="0.3">
      <c r="A19" s="15">
        <v>41487</v>
      </c>
      <c r="B19" s="1">
        <v>0.01</v>
      </c>
      <c r="C19" s="1">
        <v>0.02</v>
      </c>
      <c r="D19" s="1">
        <v>0.01</v>
      </c>
      <c r="E19" s="1">
        <v>0.01</v>
      </c>
      <c r="F19" s="1">
        <v>21626300</v>
      </c>
      <c r="G19" s="3">
        <v>1.37</v>
      </c>
      <c r="I19" s="34"/>
    </row>
    <row r="20" spans="1:9" x14ac:dyDescent="0.3">
      <c r="A20" s="15">
        <v>41456</v>
      </c>
      <c r="B20" s="1">
        <v>0.01</v>
      </c>
      <c r="C20" s="1">
        <v>0.01</v>
      </c>
      <c r="D20" s="1">
        <v>0.01</v>
      </c>
      <c r="E20" s="1">
        <v>0.01</v>
      </c>
      <c r="F20" s="1">
        <v>13060000</v>
      </c>
      <c r="G20" s="3">
        <v>1.28</v>
      </c>
      <c r="I20" s="34"/>
    </row>
    <row r="21" spans="1:9" x14ac:dyDescent="0.3">
      <c r="A21" s="15">
        <v>41428</v>
      </c>
      <c r="B21" s="1">
        <v>0.01</v>
      </c>
      <c r="C21" s="1">
        <v>0.02</v>
      </c>
      <c r="D21" s="1">
        <v>0.01</v>
      </c>
      <c r="E21" s="1">
        <v>0.01</v>
      </c>
      <c r="F21" s="1">
        <v>28366100</v>
      </c>
      <c r="G21" s="3">
        <v>1.22</v>
      </c>
      <c r="I21" s="34"/>
    </row>
    <row r="22" spans="1:9" x14ac:dyDescent="0.3">
      <c r="A22" s="15">
        <v>41395</v>
      </c>
      <c r="B22" s="1">
        <v>0.01</v>
      </c>
      <c r="C22" s="1">
        <v>0.02</v>
      </c>
      <c r="D22" s="1">
        <v>0.01</v>
      </c>
      <c r="E22" s="1">
        <v>0.02</v>
      </c>
      <c r="F22" s="1">
        <v>25251800</v>
      </c>
      <c r="G22" s="3">
        <v>1.5</v>
      </c>
      <c r="I22" s="34"/>
    </row>
    <row r="23" spans="1:9" x14ac:dyDescent="0.3">
      <c r="A23" s="15">
        <v>41365</v>
      </c>
      <c r="B23" s="1">
        <v>0.01</v>
      </c>
      <c r="C23" s="1">
        <v>0.01</v>
      </c>
      <c r="D23" s="1">
        <v>0.01</v>
      </c>
      <c r="E23" s="1">
        <v>0.01</v>
      </c>
      <c r="F23" s="1">
        <v>28909200</v>
      </c>
      <c r="G23" s="3">
        <v>1.34</v>
      </c>
      <c r="I23" s="34"/>
    </row>
    <row r="24" spans="1:9" x14ac:dyDescent="0.3">
      <c r="A24" s="15">
        <v>41334</v>
      </c>
      <c r="B24" s="1">
        <v>0.01</v>
      </c>
      <c r="C24" s="1">
        <v>0.01</v>
      </c>
      <c r="D24" s="1">
        <v>0.01</v>
      </c>
      <c r="E24" s="1">
        <v>0.01</v>
      </c>
      <c r="F24" s="1">
        <v>22929300</v>
      </c>
      <c r="G24" s="3">
        <v>1.1599999999999999</v>
      </c>
      <c r="I24" s="34"/>
    </row>
    <row r="25" spans="1:9" x14ac:dyDescent="0.3">
      <c r="A25" s="15">
        <v>41306</v>
      </c>
      <c r="B25" s="1">
        <v>0.02</v>
      </c>
      <c r="C25" s="1">
        <v>0.02</v>
      </c>
      <c r="D25" s="1">
        <v>0.01</v>
      </c>
      <c r="E25" s="1">
        <v>0.01</v>
      </c>
      <c r="F25" s="1">
        <v>42062600</v>
      </c>
      <c r="G25" s="3">
        <v>1.32</v>
      </c>
      <c r="I25" s="34"/>
    </row>
    <row r="26" spans="1:9" x14ac:dyDescent="0.3">
      <c r="A26" s="15">
        <v>41305</v>
      </c>
      <c r="B26" s="1">
        <v>0.02</v>
      </c>
      <c r="C26" s="1">
        <v>0.02</v>
      </c>
      <c r="D26" s="1">
        <v>0.01</v>
      </c>
      <c r="E26" s="1">
        <v>0.02</v>
      </c>
      <c r="F26" s="1">
        <v>171909400</v>
      </c>
      <c r="G26" s="3">
        <v>1.54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J26"/>
  <sheetViews>
    <sheetView showGridLines="0" workbookViewId="0">
      <selection activeCell="J2" sqref="J2"/>
    </sheetView>
  </sheetViews>
  <sheetFormatPr defaultColWidth="10.83203125" defaultRowHeight="15" x14ac:dyDescent="0.3"/>
  <cols>
    <col min="1" max="1" width="11.58203125" style="1" bestFit="1" customWidth="1"/>
    <col min="2" max="2" width="5.75" style="1" bestFit="1" customWidth="1"/>
    <col min="3" max="4" width="5.25" style="1" bestFit="1" customWidth="1"/>
    <col min="5" max="5" width="5.75" style="1" bestFit="1" customWidth="1"/>
    <col min="6" max="6" width="10.6640625" style="1" bestFit="1" customWidth="1"/>
    <col min="7" max="7" width="8.9140625" style="3" bestFit="1" customWidth="1"/>
    <col min="8" max="8" width="4.83203125" style="1" customWidth="1"/>
    <col min="9" max="9" width="10.1640625" style="1" customWidth="1"/>
    <col min="10" max="10" width="13.6640625" style="1" bestFit="1" customWidth="1"/>
    <col min="11" max="16384" width="10.83203125" style="1"/>
  </cols>
  <sheetData>
    <row r="1" spans="1:10" s="7" customForma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I1" s="2" t="s">
        <v>7</v>
      </c>
    </row>
    <row r="2" spans="1:10" x14ac:dyDescent="0.3">
      <c r="A2" s="15">
        <v>42005</v>
      </c>
      <c r="B2" s="1">
        <v>0.47</v>
      </c>
      <c r="C2" s="1">
        <v>0.52</v>
      </c>
      <c r="D2" s="1">
        <v>0.46</v>
      </c>
      <c r="E2" s="1">
        <v>0.48</v>
      </c>
      <c r="F2" s="1">
        <v>97957900</v>
      </c>
      <c r="G2" s="3">
        <v>0.48</v>
      </c>
      <c r="I2" s="33">
        <f>LN(G2/G3)</f>
        <v>2.1053409197832263E-2</v>
      </c>
      <c r="J2" s="21"/>
    </row>
    <row r="3" spans="1:10" x14ac:dyDescent="0.3">
      <c r="A3" s="15">
        <v>41974</v>
      </c>
      <c r="B3" s="1">
        <v>0.64</v>
      </c>
      <c r="C3" s="1">
        <v>0.65</v>
      </c>
      <c r="D3" s="1">
        <v>0.46</v>
      </c>
      <c r="E3" s="1">
        <v>0.47</v>
      </c>
      <c r="F3" s="1">
        <v>57113000</v>
      </c>
      <c r="G3" s="3">
        <v>0.47</v>
      </c>
      <c r="I3" s="34">
        <f t="shared" ref="I3:I24" si="0">LN(G3/G4)</f>
        <v>-0.32423966818557853</v>
      </c>
      <c r="J3" s="13"/>
    </row>
    <row r="4" spans="1:10" x14ac:dyDescent="0.3">
      <c r="A4" s="15">
        <v>41946</v>
      </c>
      <c r="B4" s="1">
        <v>0.61</v>
      </c>
      <c r="C4" s="1">
        <v>0.72</v>
      </c>
      <c r="D4" s="1">
        <v>0.57999999999999996</v>
      </c>
      <c r="E4" s="1">
        <v>0.65</v>
      </c>
      <c r="F4" s="1">
        <v>99185500</v>
      </c>
      <c r="G4" s="3">
        <v>0.65</v>
      </c>
      <c r="I4" s="34">
        <f t="shared" si="0"/>
        <v>6.351340572232593E-2</v>
      </c>
    </row>
    <row r="5" spans="1:10" x14ac:dyDescent="0.3">
      <c r="A5" s="15">
        <v>41913</v>
      </c>
      <c r="B5" s="1">
        <v>1.03</v>
      </c>
      <c r="C5" s="1">
        <v>1.06</v>
      </c>
      <c r="D5" s="1">
        <v>0.6</v>
      </c>
      <c r="E5" s="1">
        <v>0.61</v>
      </c>
      <c r="F5" s="1">
        <v>156760400</v>
      </c>
      <c r="G5" s="3">
        <v>0.61</v>
      </c>
      <c r="I5" s="34">
        <f t="shared" si="0"/>
        <v>-0.53351703496806158</v>
      </c>
    </row>
    <row r="6" spans="1:10" x14ac:dyDescent="0.3">
      <c r="A6" s="15">
        <v>41883</v>
      </c>
      <c r="B6" s="1">
        <v>1.1399999999999999</v>
      </c>
      <c r="C6" s="1">
        <v>1.2</v>
      </c>
      <c r="D6" s="1">
        <v>1</v>
      </c>
      <c r="E6" s="1">
        <v>1.04</v>
      </c>
      <c r="F6" s="1">
        <v>72635900</v>
      </c>
      <c r="G6" s="3">
        <v>1.04</v>
      </c>
      <c r="I6" s="34">
        <f t="shared" si="0"/>
        <v>-9.1807549253122733E-2</v>
      </c>
    </row>
    <row r="7" spans="1:10" x14ac:dyDescent="0.3">
      <c r="A7" s="15">
        <v>41852</v>
      </c>
      <c r="B7" s="1">
        <v>1.35</v>
      </c>
      <c r="C7" s="1">
        <v>1.36</v>
      </c>
      <c r="D7" s="1">
        <v>0.99</v>
      </c>
      <c r="E7" s="1">
        <v>1.1399999999999999</v>
      </c>
      <c r="F7" s="1">
        <v>59591100</v>
      </c>
      <c r="G7" s="3">
        <v>1.1399999999999999</v>
      </c>
      <c r="I7" s="34">
        <f t="shared" si="0"/>
        <v>-0.16907633004393413</v>
      </c>
    </row>
    <row r="8" spans="1:10" x14ac:dyDescent="0.3">
      <c r="A8" s="15">
        <v>41821</v>
      </c>
      <c r="B8" s="1">
        <v>1.42</v>
      </c>
      <c r="C8" s="1">
        <v>1.57</v>
      </c>
      <c r="D8" s="1">
        <v>1.28</v>
      </c>
      <c r="E8" s="1">
        <v>1.35</v>
      </c>
      <c r="F8" s="1">
        <v>68354700</v>
      </c>
      <c r="G8" s="3">
        <v>1.35</v>
      </c>
      <c r="I8" s="34">
        <f t="shared" si="0"/>
        <v>-4.3485111939738662E-2</v>
      </c>
    </row>
    <row r="9" spans="1:10" x14ac:dyDescent="0.3">
      <c r="A9" s="15">
        <v>41792</v>
      </c>
      <c r="B9" s="1">
        <v>1.55</v>
      </c>
      <c r="C9" s="1">
        <v>2.73</v>
      </c>
      <c r="D9" s="1">
        <v>1.39</v>
      </c>
      <c r="E9" s="1">
        <v>1.41</v>
      </c>
      <c r="F9" s="1">
        <v>60553700</v>
      </c>
      <c r="G9" s="3">
        <v>1.41</v>
      </c>
      <c r="I9" s="34">
        <f t="shared" si="0"/>
        <v>-9.4665226541078479E-2</v>
      </c>
    </row>
    <row r="10" spans="1:10" x14ac:dyDescent="0.3">
      <c r="A10" s="15">
        <v>41760</v>
      </c>
      <c r="B10" s="1">
        <v>0.01</v>
      </c>
      <c r="C10" s="1">
        <v>1.56</v>
      </c>
      <c r="D10" s="1">
        <v>0.01</v>
      </c>
      <c r="E10" s="1">
        <v>1.55</v>
      </c>
      <c r="F10" s="1">
        <v>34899800</v>
      </c>
      <c r="G10" s="3">
        <v>1.55</v>
      </c>
      <c r="I10" s="34">
        <f t="shared" si="0"/>
        <v>3.278982282299097E-2</v>
      </c>
    </row>
    <row r="11" spans="1:10" x14ac:dyDescent="0.3">
      <c r="A11" s="15">
        <v>41730</v>
      </c>
      <c r="B11" s="1">
        <v>0.02</v>
      </c>
      <c r="C11" s="1">
        <v>0.02</v>
      </c>
      <c r="D11" s="1">
        <v>0.01</v>
      </c>
      <c r="E11" s="1">
        <v>0.01</v>
      </c>
      <c r="F11" s="1">
        <v>68503300</v>
      </c>
      <c r="G11" s="3">
        <v>1.5</v>
      </c>
      <c r="I11" s="34">
        <f t="shared" si="0"/>
        <v>-0.10135249426028746</v>
      </c>
      <c r="J11" s="35"/>
    </row>
    <row r="12" spans="1:10" x14ac:dyDescent="0.3">
      <c r="A12" s="15">
        <v>41701</v>
      </c>
      <c r="B12" s="1">
        <v>0.01</v>
      </c>
      <c r="C12" s="1">
        <v>0.02</v>
      </c>
      <c r="D12" s="1">
        <v>0.01</v>
      </c>
      <c r="E12" s="1">
        <v>0.02</v>
      </c>
      <c r="F12" s="1">
        <v>67886500</v>
      </c>
      <c r="G12" s="3">
        <v>1.66</v>
      </c>
      <c r="I12" s="34">
        <f t="shared" si="0"/>
        <v>0.36705565999329326</v>
      </c>
    </row>
    <row r="13" spans="1:10" x14ac:dyDescent="0.3">
      <c r="A13" s="15">
        <v>41673</v>
      </c>
      <c r="B13" s="1">
        <v>0.01</v>
      </c>
      <c r="C13" s="1">
        <v>0.01</v>
      </c>
      <c r="D13" s="1">
        <v>0.01</v>
      </c>
      <c r="E13" s="1">
        <v>0.01</v>
      </c>
      <c r="F13" s="1">
        <v>20689700</v>
      </c>
      <c r="G13" s="3">
        <v>1.1499999999999999</v>
      </c>
      <c r="I13" s="34">
        <f t="shared" si="0"/>
        <v>8.1493034251182803E-2</v>
      </c>
    </row>
    <row r="14" spans="1:10" x14ac:dyDescent="0.3">
      <c r="A14" s="15">
        <v>41640</v>
      </c>
      <c r="B14" s="1">
        <v>0.01</v>
      </c>
      <c r="C14" s="1">
        <v>0.01</v>
      </c>
      <c r="D14" s="1">
        <v>0.01</v>
      </c>
      <c r="E14" s="1">
        <v>0.01</v>
      </c>
      <c r="F14" s="1">
        <v>28407700</v>
      </c>
      <c r="G14" s="3">
        <v>1.06</v>
      </c>
      <c r="I14" s="34">
        <f t="shared" si="0"/>
        <v>-3.7041271680349097E-2</v>
      </c>
    </row>
    <row r="15" spans="1:10" x14ac:dyDescent="0.3">
      <c r="A15" s="15">
        <v>41610</v>
      </c>
      <c r="B15" s="1">
        <v>0.01</v>
      </c>
      <c r="C15" s="1">
        <v>0.01</v>
      </c>
      <c r="D15" s="1">
        <v>0.01</v>
      </c>
      <c r="E15" s="1">
        <v>0.01</v>
      </c>
      <c r="F15" s="1">
        <v>30633800</v>
      </c>
      <c r="G15" s="3">
        <v>1.1000000000000001</v>
      </c>
      <c r="I15" s="34">
        <f t="shared" si="0"/>
        <v>-6.1693569005339781E-2</v>
      </c>
    </row>
    <row r="16" spans="1:10" x14ac:dyDescent="0.3">
      <c r="A16" s="15">
        <v>41579</v>
      </c>
      <c r="B16" s="1">
        <v>0.01</v>
      </c>
      <c r="C16" s="1">
        <v>0.01</v>
      </c>
      <c r="D16" s="1">
        <v>0.01</v>
      </c>
      <c r="E16" s="1">
        <v>0.01</v>
      </c>
      <c r="F16" s="1">
        <v>28786200</v>
      </c>
      <c r="G16" s="3">
        <v>1.17</v>
      </c>
      <c r="I16" s="34">
        <f t="shared" si="0"/>
        <v>-0.22143268691058035</v>
      </c>
    </row>
    <row r="17" spans="1:9" x14ac:dyDescent="0.3">
      <c r="A17" s="15">
        <v>41548</v>
      </c>
      <c r="B17" s="1">
        <v>0.01</v>
      </c>
      <c r="C17" s="1">
        <v>0.02</v>
      </c>
      <c r="D17" s="1">
        <v>0.01</v>
      </c>
      <c r="E17" s="1">
        <v>0.01</v>
      </c>
      <c r="F17" s="1">
        <v>34270800</v>
      </c>
      <c r="G17" s="3">
        <v>1.46</v>
      </c>
      <c r="I17" s="34">
        <f t="shared" si="0"/>
        <v>0.13157635778871926</v>
      </c>
    </row>
    <row r="18" spans="1:9" x14ac:dyDescent="0.3">
      <c r="A18" s="15">
        <v>41519</v>
      </c>
      <c r="B18" s="1">
        <v>0.01</v>
      </c>
      <c r="C18" s="1">
        <v>0.01</v>
      </c>
      <c r="D18" s="1">
        <v>0.01</v>
      </c>
      <c r="E18" s="1">
        <v>0.01</v>
      </c>
      <c r="F18" s="1">
        <v>20456400</v>
      </c>
      <c r="G18" s="3">
        <v>1.28</v>
      </c>
      <c r="I18" s="34">
        <f t="shared" si="0"/>
        <v>-6.7950661908507778E-2</v>
      </c>
    </row>
    <row r="19" spans="1:9" x14ac:dyDescent="0.3">
      <c r="A19" s="15">
        <v>41487</v>
      </c>
      <c r="B19" s="1">
        <v>0.01</v>
      </c>
      <c r="C19" s="1">
        <v>0.02</v>
      </c>
      <c r="D19" s="1">
        <v>0.01</v>
      </c>
      <c r="E19" s="1">
        <v>0.01</v>
      </c>
      <c r="F19" s="1">
        <v>21626300</v>
      </c>
      <c r="G19" s="3">
        <v>1.37</v>
      </c>
      <c r="I19" s="34">
        <f t="shared" si="0"/>
        <v>6.7950661908507751E-2</v>
      </c>
    </row>
    <row r="20" spans="1:9" x14ac:dyDescent="0.3">
      <c r="A20" s="15">
        <v>41456</v>
      </c>
      <c r="B20" s="1">
        <v>0.01</v>
      </c>
      <c r="C20" s="1">
        <v>0.01</v>
      </c>
      <c r="D20" s="1">
        <v>0.01</v>
      </c>
      <c r="E20" s="1">
        <v>0.01</v>
      </c>
      <c r="F20" s="1">
        <v>13060000</v>
      </c>
      <c r="G20" s="3">
        <v>1.28</v>
      </c>
      <c r="I20" s="34">
        <f t="shared" si="0"/>
        <v>4.8009219186360662E-2</v>
      </c>
    </row>
    <row r="21" spans="1:9" x14ac:dyDescent="0.3">
      <c r="A21" s="15">
        <v>41428</v>
      </c>
      <c r="B21" s="1">
        <v>0.01</v>
      </c>
      <c r="C21" s="1">
        <v>0.02</v>
      </c>
      <c r="D21" s="1">
        <v>0.01</v>
      </c>
      <c r="E21" s="1">
        <v>0.01</v>
      </c>
      <c r="F21" s="1">
        <v>28366100</v>
      </c>
      <c r="G21" s="3">
        <v>1.22</v>
      </c>
      <c r="I21" s="34">
        <f t="shared" si="0"/>
        <v>-0.20661424936299916</v>
      </c>
    </row>
    <row r="22" spans="1:9" x14ac:dyDescent="0.3">
      <c r="A22" s="15">
        <v>41395</v>
      </c>
      <c r="B22" s="1">
        <v>0.01</v>
      </c>
      <c r="C22" s="1">
        <v>0.02</v>
      </c>
      <c r="D22" s="1">
        <v>0.01</v>
      </c>
      <c r="E22" s="1">
        <v>0.02</v>
      </c>
      <c r="F22" s="1">
        <v>25251800</v>
      </c>
      <c r="G22" s="3">
        <v>1.5</v>
      </c>
      <c r="I22" s="34">
        <f t="shared" si="0"/>
        <v>0.11279549414534429</v>
      </c>
    </row>
    <row r="23" spans="1:9" x14ac:dyDescent="0.3">
      <c r="A23" s="15">
        <v>41365</v>
      </c>
      <c r="B23" s="1">
        <v>0.01</v>
      </c>
      <c r="C23" s="1">
        <v>0.01</v>
      </c>
      <c r="D23" s="1">
        <v>0.01</v>
      </c>
      <c r="E23" s="1">
        <v>0.01</v>
      </c>
      <c r="F23" s="1">
        <v>28909200</v>
      </c>
      <c r="G23" s="3">
        <v>1.34</v>
      </c>
      <c r="I23" s="34">
        <f t="shared" si="0"/>
        <v>0.14424960884454691</v>
      </c>
    </row>
    <row r="24" spans="1:9" x14ac:dyDescent="0.3">
      <c r="A24" s="15">
        <v>41334</v>
      </c>
      <c r="B24" s="1">
        <v>0.01</v>
      </c>
      <c r="C24" s="1">
        <v>0.01</v>
      </c>
      <c r="D24" s="1">
        <v>0.01</v>
      </c>
      <c r="E24" s="1">
        <v>0.01</v>
      </c>
      <c r="F24" s="1">
        <v>22929300</v>
      </c>
      <c r="G24" s="3">
        <v>1.1599999999999999</v>
      </c>
      <c r="I24" s="34">
        <f t="shared" si="0"/>
        <v>-0.12921173148000634</v>
      </c>
    </row>
    <row r="25" spans="1:9" x14ac:dyDescent="0.3">
      <c r="A25" s="15">
        <v>41306</v>
      </c>
      <c r="B25" s="1">
        <v>0.02</v>
      </c>
      <c r="C25" s="1">
        <v>0.02</v>
      </c>
      <c r="D25" s="1">
        <v>0.01</v>
      </c>
      <c r="E25" s="1">
        <v>0.01</v>
      </c>
      <c r="F25" s="1">
        <v>42062600</v>
      </c>
      <c r="G25" s="3">
        <v>1.32</v>
      </c>
      <c r="I25" s="34">
        <f>LN(G25/G26)</f>
        <v>-0.15415067982725822</v>
      </c>
    </row>
    <row r="26" spans="1:9" x14ac:dyDescent="0.3">
      <c r="A26" s="15">
        <v>41305</v>
      </c>
      <c r="B26" s="1">
        <v>0.02</v>
      </c>
      <c r="C26" s="1">
        <v>0.02</v>
      </c>
      <c r="D26" s="1">
        <v>0.01</v>
      </c>
      <c r="E26" s="1">
        <v>0.02</v>
      </c>
      <c r="F26" s="1">
        <v>171909400</v>
      </c>
      <c r="G26" s="3">
        <v>1.54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2713-7D8D-4479-B05C-0ADCE90C86A7}">
  <dimension ref="A1:J26"/>
  <sheetViews>
    <sheetView showGridLines="0" workbookViewId="0">
      <selection activeCell="I1" sqref="I1:I1048576"/>
    </sheetView>
  </sheetViews>
  <sheetFormatPr defaultColWidth="10.6640625" defaultRowHeight="15" x14ac:dyDescent="0.3"/>
  <cols>
    <col min="1" max="1" width="11.58203125" style="1" bestFit="1" customWidth="1"/>
    <col min="2" max="2" width="5.75" style="1" bestFit="1" customWidth="1"/>
    <col min="3" max="4" width="5.25" style="1" bestFit="1" customWidth="1"/>
    <col min="5" max="5" width="5.75" style="1" bestFit="1" customWidth="1"/>
    <col min="6" max="6" width="10.6640625" style="1" bestFit="1" customWidth="1"/>
    <col min="7" max="7" width="8.9140625" style="3" bestFit="1" customWidth="1"/>
    <col min="8" max="8" width="4.83203125" style="1" customWidth="1"/>
    <col min="9" max="9" width="10.1640625" style="1" customWidth="1"/>
    <col min="10" max="10" width="13.6640625" style="1" bestFit="1" customWidth="1"/>
    <col min="11" max="16384" width="10.6640625" style="1"/>
  </cols>
  <sheetData>
    <row r="1" spans="1:10" s="7" customForma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I1" s="2"/>
    </row>
    <row r="2" spans="1:10" x14ac:dyDescent="0.3">
      <c r="A2" s="15">
        <v>42005</v>
      </c>
      <c r="B2" s="1">
        <v>5.34</v>
      </c>
      <c r="C2" s="1">
        <v>5.49</v>
      </c>
      <c r="D2" s="1">
        <v>4.82</v>
      </c>
      <c r="E2" s="1">
        <v>4.91</v>
      </c>
      <c r="F2" s="1">
        <v>95599400</v>
      </c>
      <c r="G2" s="3">
        <v>4.91</v>
      </c>
      <c r="I2" s="33"/>
      <c r="J2" s="21"/>
    </row>
    <row r="3" spans="1:10" x14ac:dyDescent="0.3">
      <c r="A3" s="15">
        <v>41974</v>
      </c>
      <c r="B3" s="1">
        <v>5.9</v>
      </c>
      <c r="C3" s="1">
        <v>5.95</v>
      </c>
      <c r="D3" s="1">
        <v>4.9800000000000004</v>
      </c>
      <c r="E3" s="1">
        <v>5.34</v>
      </c>
      <c r="F3" s="1">
        <v>67458100</v>
      </c>
      <c r="G3" s="3">
        <v>5.34</v>
      </c>
      <c r="I3" s="34"/>
      <c r="J3" s="13"/>
    </row>
    <row r="4" spans="1:10" x14ac:dyDescent="0.3">
      <c r="A4" s="15">
        <v>41946</v>
      </c>
      <c r="B4" s="1">
        <v>5.75</v>
      </c>
      <c r="C4" s="1">
        <v>5.99</v>
      </c>
      <c r="D4" s="1">
        <v>5.01</v>
      </c>
      <c r="E4" s="1">
        <v>5.95</v>
      </c>
      <c r="F4" s="1">
        <v>91042300</v>
      </c>
      <c r="G4" s="3">
        <v>5.95</v>
      </c>
      <c r="I4" s="34"/>
    </row>
    <row r="5" spans="1:10" x14ac:dyDescent="0.3">
      <c r="A5" s="15">
        <v>41913</v>
      </c>
      <c r="B5" s="1">
        <v>6.22</v>
      </c>
      <c r="C5" s="1">
        <v>6.34</v>
      </c>
      <c r="D5" s="1">
        <v>5.0599999999999996</v>
      </c>
      <c r="E5" s="1">
        <v>5.76</v>
      </c>
      <c r="F5" s="1">
        <v>99348600</v>
      </c>
      <c r="G5" s="3">
        <v>5.76</v>
      </c>
      <c r="I5" s="34"/>
    </row>
    <row r="6" spans="1:10" x14ac:dyDescent="0.3">
      <c r="A6" s="15">
        <v>41883</v>
      </c>
      <c r="B6" s="1">
        <v>5.91</v>
      </c>
      <c r="C6" s="1">
        <v>6.49</v>
      </c>
      <c r="D6" s="1">
        <v>5.79</v>
      </c>
      <c r="E6" s="1">
        <v>6.26</v>
      </c>
      <c r="F6" s="1">
        <v>62677600</v>
      </c>
      <c r="G6" s="3">
        <v>6.26</v>
      </c>
      <c r="I6" s="34"/>
    </row>
    <row r="7" spans="1:10" x14ac:dyDescent="0.3">
      <c r="A7" s="15">
        <v>41852</v>
      </c>
      <c r="B7" s="1">
        <v>5.83</v>
      </c>
      <c r="C7" s="1">
        <v>6.12</v>
      </c>
      <c r="D7" s="1">
        <v>5.41</v>
      </c>
      <c r="E7" s="1">
        <v>5.89</v>
      </c>
      <c r="F7" s="1">
        <v>51394200</v>
      </c>
      <c r="G7" s="3">
        <v>5.89</v>
      </c>
      <c r="I7" s="34"/>
    </row>
    <row r="8" spans="1:10" x14ac:dyDescent="0.3">
      <c r="A8" s="15">
        <v>41821</v>
      </c>
      <c r="B8" s="1">
        <v>6.13</v>
      </c>
      <c r="C8" s="1">
        <v>6.41</v>
      </c>
      <c r="D8" s="1">
        <v>5.67</v>
      </c>
      <c r="E8" s="1">
        <v>5.86</v>
      </c>
      <c r="F8" s="1">
        <v>54978000</v>
      </c>
      <c r="G8" s="3">
        <v>5.86</v>
      </c>
      <c r="I8" s="34"/>
    </row>
    <row r="9" spans="1:10" x14ac:dyDescent="0.3">
      <c r="A9" s="15">
        <v>41792</v>
      </c>
      <c r="B9" s="1">
        <v>6.43</v>
      </c>
      <c r="C9" s="1">
        <v>6.89</v>
      </c>
      <c r="D9" s="1">
        <v>6.02</v>
      </c>
      <c r="E9" s="1">
        <v>6.11</v>
      </c>
      <c r="F9" s="1">
        <v>59224900</v>
      </c>
      <c r="G9" s="3">
        <v>6.11</v>
      </c>
      <c r="I9" s="34"/>
    </row>
    <row r="10" spans="1:10" x14ac:dyDescent="0.3">
      <c r="A10" s="15">
        <v>41760</v>
      </c>
      <c r="B10" s="1">
        <v>6.44</v>
      </c>
      <c r="C10" s="1">
        <v>6.53</v>
      </c>
      <c r="D10" s="1">
        <v>5.66</v>
      </c>
      <c r="E10" s="1">
        <v>6.39</v>
      </c>
      <c r="F10" s="1">
        <v>59578500</v>
      </c>
      <c r="G10" s="3">
        <v>6.39</v>
      </c>
      <c r="I10" s="34"/>
    </row>
    <row r="11" spans="1:10" x14ac:dyDescent="0.3">
      <c r="A11" s="15">
        <v>41730</v>
      </c>
      <c r="B11" s="1">
        <v>6.67</v>
      </c>
      <c r="C11" s="1">
        <v>6.84</v>
      </c>
      <c r="D11" s="1">
        <v>6.11</v>
      </c>
      <c r="E11" s="1">
        <v>6.44</v>
      </c>
      <c r="F11" s="1">
        <v>60916300</v>
      </c>
      <c r="G11" s="3">
        <v>6.44</v>
      </c>
      <c r="I11" s="34"/>
      <c r="J11" s="35"/>
    </row>
    <row r="12" spans="1:10" x14ac:dyDescent="0.3">
      <c r="A12" s="15">
        <v>41701</v>
      </c>
      <c r="B12" s="1">
        <v>5.55</v>
      </c>
      <c r="C12" s="1">
        <v>6.7</v>
      </c>
      <c r="D12" s="1">
        <v>5.41</v>
      </c>
      <c r="E12" s="1">
        <v>6.63</v>
      </c>
      <c r="F12" s="1">
        <v>95050000</v>
      </c>
      <c r="G12" s="3">
        <v>6.63</v>
      </c>
      <c r="I12" s="34"/>
    </row>
    <row r="13" spans="1:10" x14ac:dyDescent="0.3">
      <c r="A13" s="15">
        <v>41673</v>
      </c>
      <c r="B13" s="1">
        <v>5.58</v>
      </c>
      <c r="C13" s="1">
        <v>6.08</v>
      </c>
      <c r="D13" s="1">
        <v>5.3</v>
      </c>
      <c r="E13" s="1">
        <v>5.76</v>
      </c>
      <c r="F13" s="1">
        <v>69075700</v>
      </c>
      <c r="G13" s="3">
        <v>5.76</v>
      </c>
      <c r="I13" s="34"/>
    </row>
    <row r="14" spans="1:10" x14ac:dyDescent="0.3">
      <c r="A14" s="15">
        <v>41640</v>
      </c>
      <c r="B14" s="1">
        <v>5.38</v>
      </c>
      <c r="C14" s="1">
        <v>6.17</v>
      </c>
      <c r="D14" s="1">
        <v>5.38</v>
      </c>
      <c r="E14" s="1">
        <v>5.58</v>
      </c>
      <c r="F14" s="1">
        <v>74038700</v>
      </c>
      <c r="G14" s="3">
        <v>5.58</v>
      </c>
      <c r="I14" s="34"/>
    </row>
    <row r="15" spans="1:10" x14ac:dyDescent="0.3">
      <c r="A15" s="15">
        <v>41610</v>
      </c>
      <c r="B15" s="1">
        <v>5.36</v>
      </c>
      <c r="C15" s="1">
        <v>5.41</v>
      </c>
      <c r="D15" s="1">
        <v>5.01</v>
      </c>
      <c r="E15" s="1">
        <v>5.38</v>
      </c>
      <c r="F15" s="1">
        <v>38642700</v>
      </c>
      <c r="G15" s="3">
        <v>5.38</v>
      </c>
      <c r="I15" s="34"/>
    </row>
    <row r="16" spans="1:10" x14ac:dyDescent="0.3">
      <c r="A16" s="15">
        <v>41579</v>
      </c>
      <c r="B16" s="1">
        <v>5.55</v>
      </c>
      <c r="C16" s="1">
        <v>5.7</v>
      </c>
      <c r="D16" s="1">
        <v>5.01</v>
      </c>
      <c r="E16" s="1">
        <v>5.34</v>
      </c>
      <c r="F16" s="1">
        <v>61041100</v>
      </c>
      <c r="G16" s="3">
        <v>5.34</v>
      </c>
      <c r="I16" s="34"/>
    </row>
    <row r="17" spans="1:9" x14ac:dyDescent="0.3">
      <c r="A17" s="15">
        <v>41548</v>
      </c>
      <c r="B17" s="1">
        <v>4.9800000000000004</v>
      </c>
      <c r="C17" s="1">
        <v>5.68</v>
      </c>
      <c r="D17" s="1">
        <v>4.7300000000000004</v>
      </c>
      <c r="E17" s="1">
        <v>5.54</v>
      </c>
      <c r="F17" s="1">
        <v>73684200</v>
      </c>
      <c r="G17" s="3">
        <v>5.54</v>
      </c>
      <c r="I17" s="34"/>
    </row>
    <row r="18" spans="1:9" x14ac:dyDescent="0.3">
      <c r="A18" s="15">
        <v>41519</v>
      </c>
      <c r="B18" s="1">
        <v>4.33</v>
      </c>
      <c r="C18" s="1">
        <v>5</v>
      </c>
      <c r="D18" s="1">
        <v>4.25</v>
      </c>
      <c r="E18" s="1">
        <v>4.71</v>
      </c>
      <c r="F18" s="1">
        <v>75679000</v>
      </c>
      <c r="G18" s="3">
        <v>4.71</v>
      </c>
      <c r="I18" s="34"/>
    </row>
    <row r="19" spans="1:9" x14ac:dyDescent="0.3">
      <c r="A19" s="15">
        <v>41487</v>
      </c>
      <c r="B19" s="1">
        <v>4.13</v>
      </c>
      <c r="C19" s="1">
        <v>4.8</v>
      </c>
      <c r="D19" s="1">
        <v>4.1100000000000003</v>
      </c>
      <c r="E19" s="1">
        <v>4.28</v>
      </c>
      <c r="F19" s="1">
        <v>82929100</v>
      </c>
      <c r="G19" s="3">
        <v>4.28</v>
      </c>
      <c r="I19" s="34"/>
    </row>
    <row r="20" spans="1:9" x14ac:dyDescent="0.3">
      <c r="A20" s="15">
        <v>41456</v>
      </c>
      <c r="B20" s="1">
        <v>3.64</v>
      </c>
      <c r="C20" s="1">
        <v>4.1399999999999997</v>
      </c>
      <c r="D20" s="1">
        <v>3.4</v>
      </c>
      <c r="E20" s="1">
        <v>4.09</v>
      </c>
      <c r="F20" s="1">
        <v>64221600</v>
      </c>
      <c r="G20" s="3">
        <v>4.09</v>
      </c>
      <c r="I20" s="34"/>
    </row>
    <row r="21" spans="1:9" x14ac:dyDescent="0.3">
      <c r="A21" s="15">
        <v>41428</v>
      </c>
      <c r="B21" s="1">
        <v>4.3499999999999996</v>
      </c>
      <c r="C21" s="1">
        <v>4.3899999999999997</v>
      </c>
      <c r="D21" s="1">
        <v>3.57</v>
      </c>
      <c r="E21" s="1">
        <v>3.6</v>
      </c>
      <c r="F21" s="1">
        <v>87988800</v>
      </c>
      <c r="G21" s="3">
        <v>3.6</v>
      </c>
      <c r="I21" s="34"/>
    </row>
    <row r="22" spans="1:9" x14ac:dyDescent="0.3">
      <c r="A22" s="15">
        <v>41395</v>
      </c>
      <c r="B22" s="1">
        <v>3.96</v>
      </c>
      <c r="C22" s="1">
        <v>4.4000000000000004</v>
      </c>
      <c r="D22" s="1">
        <v>3.85</v>
      </c>
      <c r="E22" s="1">
        <v>4.3899999999999997</v>
      </c>
      <c r="F22" s="1">
        <v>81458000</v>
      </c>
      <c r="G22" s="3">
        <v>4.3899999999999997</v>
      </c>
      <c r="I22" s="34"/>
    </row>
    <row r="23" spans="1:9" x14ac:dyDescent="0.3">
      <c r="A23" s="15">
        <v>41365</v>
      </c>
      <c r="B23" s="1">
        <v>3.33</v>
      </c>
      <c r="C23" s="1">
        <v>4.08</v>
      </c>
      <c r="D23" s="1">
        <v>3.2</v>
      </c>
      <c r="E23" s="1">
        <v>3.96</v>
      </c>
      <c r="F23" s="1">
        <v>94509100</v>
      </c>
      <c r="G23" s="3">
        <v>3.88</v>
      </c>
      <c r="I23" s="34"/>
    </row>
    <row r="24" spans="1:9" x14ac:dyDescent="0.3">
      <c r="A24" s="15">
        <v>41334</v>
      </c>
      <c r="B24" s="1">
        <v>3.85</v>
      </c>
      <c r="C24" s="1">
        <v>4</v>
      </c>
      <c r="D24" s="1">
        <v>3.16</v>
      </c>
      <c r="E24" s="1">
        <v>3.33</v>
      </c>
      <c r="F24" s="1">
        <v>96295100</v>
      </c>
      <c r="G24" s="3">
        <v>3.26</v>
      </c>
      <c r="I24" s="34"/>
    </row>
    <row r="25" spans="1:9" x14ac:dyDescent="0.3">
      <c r="A25" s="15">
        <v>41306</v>
      </c>
      <c r="B25" s="1">
        <v>4.76</v>
      </c>
      <c r="C25" s="1">
        <v>4.8</v>
      </c>
      <c r="D25" s="1">
        <v>3.76</v>
      </c>
      <c r="E25" s="1">
        <v>3.89</v>
      </c>
      <c r="F25" s="1">
        <v>101827700</v>
      </c>
      <c r="G25" s="3">
        <v>3.81</v>
      </c>
      <c r="I25" s="34"/>
    </row>
    <row r="26" spans="1:9" x14ac:dyDescent="0.3">
      <c r="A26" s="15">
        <v>41305</v>
      </c>
      <c r="B26" s="1">
        <v>4.63</v>
      </c>
      <c r="C26" s="1">
        <v>4.7699999999999996</v>
      </c>
      <c r="D26" s="1">
        <v>4.5</v>
      </c>
      <c r="E26" s="1">
        <v>4.76</v>
      </c>
      <c r="F26" s="1">
        <v>261459400</v>
      </c>
      <c r="G26" s="3">
        <v>4.66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J26"/>
  <sheetViews>
    <sheetView showGridLines="0" workbookViewId="0">
      <selection activeCell="I1" sqref="I1:J1048576"/>
    </sheetView>
  </sheetViews>
  <sheetFormatPr defaultColWidth="10.6640625" defaultRowHeight="15" x14ac:dyDescent="0.3"/>
  <cols>
    <col min="1" max="1" width="11.58203125" style="1" bestFit="1" customWidth="1"/>
    <col min="2" max="2" width="5.75" style="1" bestFit="1" customWidth="1"/>
    <col min="3" max="4" width="5.25" style="1" bestFit="1" customWidth="1"/>
    <col min="5" max="5" width="5.75" style="1" bestFit="1" customWidth="1"/>
    <col min="6" max="6" width="10.6640625" style="1" bestFit="1" customWidth="1"/>
    <col min="7" max="7" width="8.9140625" style="3" bestFit="1" customWidth="1"/>
    <col min="8" max="8" width="4.83203125" style="1" customWidth="1"/>
    <col min="9" max="9" width="10.1640625" style="1" customWidth="1"/>
    <col min="10" max="10" width="13.6640625" style="1" bestFit="1" customWidth="1"/>
    <col min="11" max="16384" width="10.6640625" style="1"/>
  </cols>
  <sheetData>
    <row r="1" spans="1:10" s="7" customForma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I1" s="2" t="s">
        <v>7</v>
      </c>
    </row>
    <row r="2" spans="1:10" x14ac:dyDescent="0.3">
      <c r="A2" s="15">
        <v>42005</v>
      </c>
      <c r="B2" s="1">
        <v>5.34</v>
      </c>
      <c r="C2" s="1">
        <v>5.49</v>
      </c>
      <c r="D2" s="1">
        <v>4.82</v>
      </c>
      <c r="E2" s="1">
        <v>4.91</v>
      </c>
      <c r="F2" s="1">
        <v>95599400</v>
      </c>
      <c r="G2" s="3">
        <v>4.91</v>
      </c>
      <c r="I2" s="33">
        <f>LN(G2/G3)</f>
        <v>-8.3951711165674237E-2</v>
      </c>
      <c r="J2" s="21"/>
    </row>
    <row r="3" spans="1:10" x14ac:dyDescent="0.3">
      <c r="A3" s="15">
        <v>41974</v>
      </c>
      <c r="B3" s="1">
        <v>5.9</v>
      </c>
      <c r="C3" s="1">
        <v>5.95</v>
      </c>
      <c r="D3" s="1">
        <v>4.9800000000000004</v>
      </c>
      <c r="E3" s="1">
        <v>5.34</v>
      </c>
      <c r="F3" s="1">
        <v>67458100</v>
      </c>
      <c r="G3" s="3">
        <v>5.34</v>
      </c>
      <c r="I3" s="34">
        <f t="shared" ref="I3:I24" si="0">LN(G3/G4)</f>
        <v>-0.10816556658543501</v>
      </c>
      <c r="J3" s="13"/>
    </row>
    <row r="4" spans="1:10" x14ac:dyDescent="0.3">
      <c r="A4" s="15">
        <v>41946</v>
      </c>
      <c r="B4" s="1">
        <v>5.75</v>
      </c>
      <c r="C4" s="1">
        <v>5.99</v>
      </c>
      <c r="D4" s="1">
        <v>5.01</v>
      </c>
      <c r="E4" s="1">
        <v>5.95</v>
      </c>
      <c r="F4" s="1">
        <v>91042300</v>
      </c>
      <c r="G4" s="3">
        <v>5.95</v>
      </c>
      <c r="I4" s="34">
        <f t="shared" si="0"/>
        <v>3.2453744849738571E-2</v>
      </c>
    </row>
    <row r="5" spans="1:10" x14ac:dyDescent="0.3">
      <c r="A5" s="15">
        <v>41913</v>
      </c>
      <c r="B5" s="1">
        <v>6.22</v>
      </c>
      <c r="C5" s="1">
        <v>6.34</v>
      </c>
      <c r="D5" s="1">
        <v>5.0599999999999996</v>
      </c>
      <c r="E5" s="1">
        <v>5.76</v>
      </c>
      <c r="F5" s="1">
        <v>99348600</v>
      </c>
      <c r="G5" s="3">
        <v>5.76</v>
      </c>
      <c r="I5" s="34">
        <f t="shared" si="0"/>
        <v>-8.3242710404207332E-2</v>
      </c>
    </row>
    <row r="6" spans="1:10" x14ac:dyDescent="0.3">
      <c r="A6" s="15">
        <v>41883</v>
      </c>
      <c r="B6" s="1">
        <v>5.91</v>
      </c>
      <c r="C6" s="1">
        <v>6.49</v>
      </c>
      <c r="D6" s="1">
        <v>5.79</v>
      </c>
      <c r="E6" s="1">
        <v>6.26</v>
      </c>
      <c r="F6" s="1">
        <v>62677600</v>
      </c>
      <c r="G6" s="3">
        <v>6.26</v>
      </c>
      <c r="I6" s="34">
        <f t="shared" si="0"/>
        <v>6.0924187448511857E-2</v>
      </c>
    </row>
    <row r="7" spans="1:10" x14ac:dyDescent="0.3">
      <c r="A7" s="15">
        <v>41852</v>
      </c>
      <c r="B7" s="1">
        <v>5.83</v>
      </c>
      <c r="C7" s="1">
        <v>6.12</v>
      </c>
      <c r="D7" s="1">
        <v>5.41</v>
      </c>
      <c r="E7" s="1">
        <v>5.89</v>
      </c>
      <c r="F7" s="1">
        <v>51394200</v>
      </c>
      <c r="G7" s="3">
        <v>5.89</v>
      </c>
      <c r="I7" s="34">
        <f t="shared" si="0"/>
        <v>5.1063940745740555E-3</v>
      </c>
    </row>
    <row r="8" spans="1:10" x14ac:dyDescent="0.3">
      <c r="A8" s="15">
        <v>41821</v>
      </c>
      <c r="B8" s="1">
        <v>6.13</v>
      </c>
      <c r="C8" s="1">
        <v>6.41</v>
      </c>
      <c r="D8" s="1">
        <v>5.67</v>
      </c>
      <c r="E8" s="1">
        <v>5.86</v>
      </c>
      <c r="F8" s="1">
        <v>54978000</v>
      </c>
      <c r="G8" s="3">
        <v>5.86</v>
      </c>
      <c r="I8" s="34">
        <f t="shared" si="0"/>
        <v>-4.1777169594582692E-2</v>
      </c>
    </row>
    <row r="9" spans="1:10" x14ac:dyDescent="0.3">
      <c r="A9" s="15">
        <v>41792</v>
      </c>
      <c r="B9" s="1">
        <v>6.43</v>
      </c>
      <c r="C9" s="1">
        <v>6.89</v>
      </c>
      <c r="D9" s="1">
        <v>6.02</v>
      </c>
      <c r="E9" s="1">
        <v>6.11</v>
      </c>
      <c r="F9" s="1">
        <v>59224900</v>
      </c>
      <c r="G9" s="3">
        <v>6.11</v>
      </c>
      <c r="I9" s="34">
        <f t="shared" si="0"/>
        <v>-4.4807495205939331E-2</v>
      </c>
    </row>
    <row r="10" spans="1:10" x14ac:dyDescent="0.3">
      <c r="A10" s="15">
        <v>41760</v>
      </c>
      <c r="B10" s="1">
        <v>6.44</v>
      </c>
      <c r="C10" s="1">
        <v>6.53</v>
      </c>
      <c r="D10" s="1">
        <v>5.66</v>
      </c>
      <c r="E10" s="1">
        <v>6.39</v>
      </c>
      <c r="F10" s="1">
        <v>59578500</v>
      </c>
      <c r="G10" s="3">
        <v>6.39</v>
      </c>
      <c r="I10" s="34">
        <f t="shared" si="0"/>
        <v>-7.7942717268189091E-3</v>
      </c>
    </row>
    <row r="11" spans="1:10" x14ac:dyDescent="0.3">
      <c r="A11" s="15">
        <v>41730</v>
      </c>
      <c r="B11" s="1">
        <v>6.67</v>
      </c>
      <c r="C11" s="1">
        <v>6.84</v>
      </c>
      <c r="D11" s="1">
        <v>6.11</v>
      </c>
      <c r="E11" s="1">
        <v>6.44</v>
      </c>
      <c r="F11" s="1">
        <v>60916300</v>
      </c>
      <c r="G11" s="3">
        <v>6.44</v>
      </c>
      <c r="I11" s="34">
        <f t="shared" si="0"/>
        <v>-2.9076264081508787E-2</v>
      </c>
      <c r="J11" s="35"/>
    </row>
    <row r="12" spans="1:10" x14ac:dyDescent="0.3">
      <c r="A12" s="15">
        <v>41701</v>
      </c>
      <c r="B12" s="1">
        <v>5.55</v>
      </c>
      <c r="C12" s="1">
        <v>6.7</v>
      </c>
      <c r="D12" s="1">
        <v>5.41</v>
      </c>
      <c r="E12" s="1">
        <v>6.63</v>
      </c>
      <c r="F12" s="1">
        <v>95050000</v>
      </c>
      <c r="G12" s="3">
        <v>6.63</v>
      </c>
      <c r="I12" s="34">
        <f t="shared" si="0"/>
        <v>0.14066732948997132</v>
      </c>
    </row>
    <row r="13" spans="1:10" x14ac:dyDescent="0.3">
      <c r="A13" s="15">
        <v>41673</v>
      </c>
      <c r="B13" s="1">
        <v>5.58</v>
      </c>
      <c r="C13" s="1">
        <v>6.08</v>
      </c>
      <c r="D13" s="1">
        <v>5.3</v>
      </c>
      <c r="E13" s="1">
        <v>5.76</v>
      </c>
      <c r="F13" s="1">
        <v>69075700</v>
      </c>
      <c r="G13" s="3">
        <v>5.76</v>
      </c>
      <c r="I13" s="34">
        <f t="shared" si="0"/>
        <v>3.174869831458027E-2</v>
      </c>
    </row>
    <row r="14" spans="1:10" x14ac:dyDescent="0.3">
      <c r="A14" s="15">
        <v>41640</v>
      </c>
      <c r="B14" s="1">
        <v>5.38</v>
      </c>
      <c r="C14" s="1">
        <v>6.17</v>
      </c>
      <c r="D14" s="1">
        <v>5.38</v>
      </c>
      <c r="E14" s="1">
        <v>5.58</v>
      </c>
      <c r="F14" s="1">
        <v>74038700</v>
      </c>
      <c r="G14" s="3">
        <v>5.58</v>
      </c>
      <c r="I14" s="34">
        <f t="shared" si="0"/>
        <v>3.6500402219526641E-2</v>
      </c>
    </row>
    <row r="15" spans="1:10" x14ac:dyDescent="0.3">
      <c r="A15" s="15">
        <v>41610</v>
      </c>
      <c r="B15" s="1">
        <v>5.36</v>
      </c>
      <c r="C15" s="1">
        <v>5.41</v>
      </c>
      <c r="D15" s="1">
        <v>5.01</v>
      </c>
      <c r="E15" s="1">
        <v>5.38</v>
      </c>
      <c r="F15" s="1">
        <v>38642700</v>
      </c>
      <c r="G15" s="3">
        <v>5.38</v>
      </c>
      <c r="I15" s="34">
        <f t="shared" si="0"/>
        <v>7.4627212015895943E-3</v>
      </c>
    </row>
    <row r="16" spans="1:10" x14ac:dyDescent="0.3">
      <c r="A16" s="15">
        <v>41579</v>
      </c>
      <c r="B16" s="1">
        <v>5.55</v>
      </c>
      <c r="C16" s="1">
        <v>5.7</v>
      </c>
      <c r="D16" s="1">
        <v>5.01</v>
      </c>
      <c r="E16" s="1">
        <v>5.34</v>
      </c>
      <c r="F16" s="1">
        <v>61041100</v>
      </c>
      <c r="G16" s="3">
        <v>5.34</v>
      </c>
      <c r="I16" s="34">
        <f t="shared" si="0"/>
        <v>-3.676884778708904E-2</v>
      </c>
    </row>
    <row r="17" spans="1:9" x14ac:dyDescent="0.3">
      <c r="A17" s="15">
        <v>41548</v>
      </c>
      <c r="B17" s="1">
        <v>4.9800000000000004</v>
      </c>
      <c r="C17" s="1">
        <v>5.68</v>
      </c>
      <c r="D17" s="1">
        <v>4.7300000000000004</v>
      </c>
      <c r="E17" s="1">
        <v>5.54</v>
      </c>
      <c r="F17" s="1">
        <v>73684200</v>
      </c>
      <c r="G17" s="3">
        <v>5.54</v>
      </c>
      <c r="I17" s="34">
        <f t="shared" si="0"/>
        <v>0.16230659273086603</v>
      </c>
    </row>
    <row r="18" spans="1:9" x14ac:dyDescent="0.3">
      <c r="A18" s="15">
        <v>41519</v>
      </c>
      <c r="B18" s="1">
        <v>4.33</v>
      </c>
      <c r="C18" s="1">
        <v>5</v>
      </c>
      <c r="D18" s="1">
        <v>4.25</v>
      </c>
      <c r="E18" s="1">
        <v>4.71</v>
      </c>
      <c r="F18" s="1">
        <v>75679000</v>
      </c>
      <c r="G18" s="3">
        <v>4.71</v>
      </c>
      <c r="I18" s="34">
        <f t="shared" si="0"/>
        <v>9.5734898434620935E-2</v>
      </c>
    </row>
    <row r="19" spans="1:9" x14ac:dyDescent="0.3">
      <c r="A19" s="15">
        <v>41487</v>
      </c>
      <c r="B19" s="1">
        <v>4.13</v>
      </c>
      <c r="C19" s="1">
        <v>4.8</v>
      </c>
      <c r="D19" s="1">
        <v>4.1100000000000003</v>
      </c>
      <c r="E19" s="1">
        <v>4.28</v>
      </c>
      <c r="F19" s="1">
        <v>82929100</v>
      </c>
      <c r="G19" s="3">
        <v>4.28</v>
      </c>
      <c r="I19" s="34">
        <f t="shared" si="0"/>
        <v>4.54080395389952E-2</v>
      </c>
    </row>
    <row r="20" spans="1:9" x14ac:dyDescent="0.3">
      <c r="A20" s="15">
        <v>41456</v>
      </c>
      <c r="B20" s="1">
        <v>3.64</v>
      </c>
      <c r="C20" s="1">
        <v>4.1399999999999997</v>
      </c>
      <c r="D20" s="1">
        <v>3.4</v>
      </c>
      <c r="E20" s="1">
        <v>4.09</v>
      </c>
      <c r="F20" s="1">
        <v>64221600</v>
      </c>
      <c r="G20" s="3">
        <v>4.09</v>
      </c>
      <c r="I20" s="34">
        <f t="shared" si="0"/>
        <v>0.12761112459264604</v>
      </c>
    </row>
    <row r="21" spans="1:9" x14ac:dyDescent="0.3">
      <c r="A21" s="15">
        <v>41428</v>
      </c>
      <c r="B21" s="1">
        <v>4.3499999999999996</v>
      </c>
      <c r="C21" s="1">
        <v>4.3899999999999997</v>
      </c>
      <c r="D21" s="1">
        <v>3.57</v>
      </c>
      <c r="E21" s="1">
        <v>3.6</v>
      </c>
      <c r="F21" s="1">
        <v>87988800</v>
      </c>
      <c r="G21" s="3">
        <v>3.6</v>
      </c>
      <c r="I21" s="34">
        <f t="shared" si="0"/>
        <v>-0.19839538162501558</v>
      </c>
    </row>
    <row r="22" spans="1:9" x14ac:dyDescent="0.3">
      <c r="A22" s="15">
        <v>41395</v>
      </c>
      <c r="B22" s="1">
        <v>3.96</v>
      </c>
      <c r="C22" s="1">
        <v>4.4000000000000004</v>
      </c>
      <c r="D22" s="1">
        <v>3.85</v>
      </c>
      <c r="E22" s="1">
        <v>4.3899999999999997</v>
      </c>
      <c r="F22" s="1">
        <v>81458000</v>
      </c>
      <c r="G22" s="3">
        <v>4.3899999999999997</v>
      </c>
      <c r="I22" s="34">
        <f t="shared" si="0"/>
        <v>0.12349407345189789</v>
      </c>
    </row>
    <row r="23" spans="1:9" x14ac:dyDescent="0.3">
      <c r="A23" s="15">
        <v>41365</v>
      </c>
      <c r="B23" s="1">
        <v>3.33</v>
      </c>
      <c r="C23" s="1">
        <v>4.08</v>
      </c>
      <c r="D23" s="1">
        <v>3.2</v>
      </c>
      <c r="E23" s="1">
        <v>3.96</v>
      </c>
      <c r="F23" s="1">
        <v>94509100</v>
      </c>
      <c r="G23" s="3">
        <v>3.88</v>
      </c>
      <c r="I23" s="34">
        <f t="shared" si="0"/>
        <v>0.1741079582565658</v>
      </c>
    </row>
    <row r="24" spans="1:9" x14ac:dyDescent="0.3">
      <c r="A24" s="15">
        <v>41334</v>
      </c>
      <c r="B24" s="1">
        <v>3.85</v>
      </c>
      <c r="C24" s="1">
        <v>4</v>
      </c>
      <c r="D24" s="1">
        <v>3.16</v>
      </c>
      <c r="E24" s="1">
        <v>3.33</v>
      </c>
      <c r="F24" s="1">
        <v>96295100</v>
      </c>
      <c r="G24" s="3">
        <v>3.26</v>
      </c>
      <c r="I24" s="34">
        <f t="shared" si="0"/>
        <v>-0.15590199375999336</v>
      </c>
    </row>
    <row r="25" spans="1:9" x14ac:dyDescent="0.3">
      <c r="A25" s="15">
        <v>41306</v>
      </c>
      <c r="B25" s="1">
        <v>4.76</v>
      </c>
      <c r="C25" s="1">
        <v>4.8</v>
      </c>
      <c r="D25" s="1">
        <v>3.76</v>
      </c>
      <c r="E25" s="1">
        <v>3.89</v>
      </c>
      <c r="F25" s="1">
        <v>101827700</v>
      </c>
      <c r="G25" s="3">
        <v>3.81</v>
      </c>
      <c r="I25" s="34">
        <f>LN(G25/G26)</f>
        <v>-0.20138625899894494</v>
      </c>
    </row>
    <row r="26" spans="1:9" x14ac:dyDescent="0.3">
      <c r="A26" s="15">
        <v>41305</v>
      </c>
      <c r="B26" s="1">
        <v>4.63</v>
      </c>
      <c r="C26" s="1">
        <v>4.7699999999999996</v>
      </c>
      <c r="D26" s="1">
        <v>4.5</v>
      </c>
      <c r="E26" s="1">
        <v>4.76</v>
      </c>
      <c r="F26" s="1">
        <v>261459400</v>
      </c>
      <c r="G26" s="3">
        <v>4.66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94A4-BD7E-4230-A95B-3F69AEA03DBC}">
  <dimension ref="A1:S375"/>
  <sheetViews>
    <sheetView showGridLines="0" workbookViewId="0">
      <selection sqref="A1:F6"/>
    </sheetView>
  </sheetViews>
  <sheetFormatPr defaultColWidth="10.83203125" defaultRowHeight="15" x14ac:dyDescent="0.3"/>
  <cols>
    <col min="1" max="1" width="24.75" style="1" bestFit="1" customWidth="1"/>
    <col min="2" max="2" width="12.25" style="1" bestFit="1" customWidth="1"/>
    <col min="3" max="3" width="21.75" style="29" customWidth="1"/>
    <col min="4" max="9" width="21.75" style="1" customWidth="1"/>
    <col min="10" max="10" width="21.75" style="3" customWidth="1"/>
    <col min="11" max="11" width="21.75" style="4" customWidth="1"/>
    <col min="12" max="13" width="21.75" style="1" customWidth="1"/>
    <col min="14" max="15" width="10.83203125" style="1"/>
    <col min="16" max="16" width="12.6640625" style="1" bestFit="1" customWidth="1"/>
    <col min="17" max="16384" width="10.83203125" style="1"/>
  </cols>
  <sheetData>
    <row r="1" spans="1:19" x14ac:dyDescent="0.3">
      <c r="A1" s="38" t="s">
        <v>35</v>
      </c>
      <c r="B1" s="38"/>
      <c r="C1" s="38"/>
      <c r="D1" s="38"/>
      <c r="E1" s="38"/>
      <c r="F1" s="38"/>
    </row>
    <row r="2" spans="1:19" x14ac:dyDescent="0.3">
      <c r="A2" s="38"/>
      <c r="B2" s="38"/>
      <c r="C2" s="38"/>
      <c r="D2" s="38"/>
      <c r="E2" s="38"/>
      <c r="F2" s="38"/>
      <c r="L2" s="4"/>
      <c r="M2" s="4"/>
      <c r="N2" s="4"/>
      <c r="O2" s="4"/>
      <c r="P2" s="4"/>
      <c r="R2" s="4"/>
      <c r="S2" s="4"/>
    </row>
    <row r="3" spans="1:19" ht="16" customHeight="1" x14ac:dyDescent="0.3">
      <c r="A3" s="38"/>
      <c r="B3" s="38"/>
      <c r="C3" s="38"/>
      <c r="D3" s="38"/>
      <c r="E3" s="38"/>
      <c r="F3" s="38"/>
      <c r="G3" s="7"/>
      <c r="H3" s="7"/>
      <c r="I3" s="7"/>
      <c r="J3" s="2"/>
      <c r="K3" s="2"/>
      <c r="L3" s="2"/>
      <c r="M3" s="2"/>
      <c r="R3" s="4"/>
    </row>
    <row r="4" spans="1:19" x14ac:dyDescent="0.3">
      <c r="A4" s="38"/>
      <c r="B4" s="38"/>
      <c r="C4" s="38"/>
      <c r="D4" s="38"/>
      <c r="E4" s="38"/>
      <c r="F4" s="38"/>
      <c r="G4" s="10"/>
      <c r="H4" s="11"/>
      <c r="I4" s="11"/>
      <c r="J4" s="10"/>
      <c r="K4" s="12"/>
      <c r="L4" s="10"/>
      <c r="M4" s="11"/>
      <c r="O4" s="13"/>
      <c r="P4" s="11"/>
      <c r="R4" s="4"/>
    </row>
    <row r="5" spans="1:19" x14ac:dyDescent="0.3">
      <c r="A5" s="38"/>
      <c r="B5" s="38"/>
      <c r="C5" s="38"/>
      <c r="D5" s="38"/>
      <c r="E5" s="38"/>
      <c r="F5" s="38"/>
      <c r="G5" s="10"/>
      <c r="H5" s="11"/>
      <c r="I5" s="11"/>
      <c r="J5" s="10"/>
      <c r="K5" s="12"/>
      <c r="L5" s="10"/>
      <c r="M5" s="11"/>
      <c r="O5" s="13"/>
      <c r="P5" s="11"/>
      <c r="R5" s="4"/>
    </row>
    <row r="6" spans="1:19" x14ac:dyDescent="0.3">
      <c r="A6" s="38"/>
      <c r="B6" s="38"/>
      <c r="C6" s="38"/>
      <c r="D6" s="38"/>
      <c r="E6" s="38"/>
      <c r="F6" s="38"/>
      <c r="G6" s="10"/>
      <c r="H6" s="11"/>
      <c r="I6" s="11"/>
      <c r="J6" s="10"/>
      <c r="K6" s="12"/>
      <c r="L6" s="10"/>
      <c r="M6" s="11"/>
      <c r="O6" s="13"/>
      <c r="P6" s="11"/>
      <c r="R6" s="4"/>
    </row>
    <row r="7" spans="1:19" x14ac:dyDescent="0.3">
      <c r="A7" s="7"/>
      <c r="B7" s="8"/>
      <c r="C7" s="9"/>
      <c r="D7" s="10"/>
      <c r="E7" s="10"/>
      <c r="F7" s="10"/>
      <c r="G7" s="10"/>
      <c r="H7" s="11"/>
      <c r="I7" s="11"/>
      <c r="J7" s="10"/>
      <c r="K7" s="12"/>
      <c r="L7" s="10"/>
      <c r="M7" s="11"/>
      <c r="O7" s="13"/>
      <c r="P7" s="11"/>
      <c r="R7" s="4"/>
    </row>
    <row r="8" spans="1:19" x14ac:dyDescent="0.3">
      <c r="A8" s="7"/>
      <c r="B8" s="8"/>
      <c r="C8" s="9"/>
      <c r="D8" s="10"/>
      <c r="E8" s="10"/>
      <c r="F8" s="10"/>
      <c r="G8" s="10"/>
      <c r="H8" s="11"/>
      <c r="I8" s="11"/>
      <c r="J8" s="10"/>
      <c r="K8" s="12"/>
      <c r="L8" s="10"/>
      <c r="M8" s="11"/>
      <c r="O8" s="13"/>
      <c r="P8" s="11"/>
      <c r="R8" s="4"/>
    </row>
    <row r="9" spans="1:19" x14ac:dyDescent="0.3">
      <c r="A9" s="7"/>
      <c r="B9" s="8"/>
      <c r="C9" s="9"/>
      <c r="D9" s="10"/>
      <c r="E9" s="10"/>
      <c r="F9" s="10"/>
      <c r="G9" s="10"/>
      <c r="H9" s="11"/>
      <c r="I9" s="11"/>
      <c r="J9" s="10"/>
      <c r="K9" s="12"/>
      <c r="L9" s="10"/>
      <c r="M9" s="11"/>
      <c r="O9" s="13"/>
      <c r="P9" s="11"/>
      <c r="R9" s="4"/>
    </row>
    <row r="10" spans="1:19" x14ac:dyDescent="0.3">
      <c r="A10" s="7"/>
      <c r="B10" s="8"/>
      <c r="C10" s="9"/>
      <c r="D10" s="10"/>
      <c r="E10" s="10"/>
      <c r="F10" s="10"/>
      <c r="G10" s="10"/>
      <c r="H10" s="11"/>
      <c r="I10" s="11"/>
      <c r="J10" s="10"/>
      <c r="K10" s="12"/>
      <c r="L10" s="10"/>
      <c r="M10" s="11"/>
      <c r="O10" s="13"/>
      <c r="P10" s="11"/>
      <c r="R10" s="4"/>
    </row>
    <row r="11" spans="1:19" x14ac:dyDescent="0.3">
      <c r="A11" s="7"/>
      <c r="B11" s="8"/>
      <c r="C11" s="9"/>
      <c r="D11" s="10"/>
      <c r="E11" s="10"/>
      <c r="F11" s="10"/>
      <c r="G11" s="10"/>
      <c r="H11" s="11"/>
      <c r="I11" s="11"/>
      <c r="J11" s="10"/>
      <c r="K11" s="12"/>
      <c r="L11" s="10"/>
      <c r="M11" s="11"/>
      <c r="O11" s="13"/>
      <c r="P11" s="11"/>
      <c r="R11" s="4"/>
    </row>
    <row r="12" spans="1:19" x14ac:dyDescent="0.3">
      <c r="A12" s="7"/>
      <c r="B12" s="8"/>
      <c r="C12" s="9"/>
      <c r="D12" s="10"/>
      <c r="E12" s="10"/>
      <c r="F12" s="10"/>
      <c r="G12" s="10"/>
      <c r="H12" s="11"/>
      <c r="I12" s="11"/>
      <c r="J12" s="10"/>
      <c r="K12" s="12"/>
      <c r="L12" s="10"/>
      <c r="M12" s="11"/>
      <c r="O12" s="13"/>
      <c r="P12" s="11"/>
      <c r="R12" s="4"/>
    </row>
    <row r="13" spans="1:19" x14ac:dyDescent="0.3">
      <c r="A13" s="7"/>
      <c r="B13" s="8"/>
      <c r="C13" s="9"/>
      <c r="D13" s="10"/>
      <c r="E13" s="10"/>
      <c r="F13" s="10"/>
      <c r="G13" s="10"/>
      <c r="H13" s="11"/>
      <c r="I13" s="11"/>
      <c r="J13" s="10"/>
      <c r="K13" s="12"/>
      <c r="L13" s="10"/>
      <c r="M13" s="11"/>
      <c r="O13" s="13"/>
      <c r="P13" s="11"/>
      <c r="R13" s="4"/>
    </row>
    <row r="14" spans="1:19" x14ac:dyDescent="0.3">
      <c r="A14" s="7"/>
      <c r="B14" s="8"/>
      <c r="C14" s="9"/>
      <c r="D14" s="10"/>
      <c r="E14" s="10"/>
      <c r="F14" s="10"/>
      <c r="G14" s="10"/>
      <c r="H14" s="11"/>
      <c r="I14" s="11"/>
      <c r="J14" s="10"/>
      <c r="K14" s="12"/>
      <c r="L14" s="10"/>
      <c r="M14" s="11"/>
      <c r="O14" s="13"/>
      <c r="P14" s="11"/>
      <c r="R14" s="4"/>
    </row>
    <row r="15" spans="1:19" x14ac:dyDescent="0.3">
      <c r="A15" s="7"/>
      <c r="B15" s="8"/>
      <c r="C15" s="9"/>
      <c r="D15" s="10"/>
      <c r="E15" s="10"/>
      <c r="F15" s="10"/>
      <c r="G15" s="10"/>
      <c r="H15" s="11"/>
      <c r="I15" s="11"/>
      <c r="J15" s="10"/>
      <c r="K15" s="12"/>
      <c r="L15" s="10"/>
      <c r="M15" s="11"/>
      <c r="O15" s="13"/>
      <c r="P15" s="11"/>
      <c r="R15" s="4"/>
    </row>
    <row r="16" spans="1:19" x14ac:dyDescent="0.3">
      <c r="A16" s="7"/>
      <c r="B16" s="8"/>
      <c r="C16" s="9"/>
      <c r="D16" s="10"/>
      <c r="E16" s="10"/>
      <c r="F16" s="10"/>
      <c r="G16" s="10"/>
      <c r="H16" s="11"/>
      <c r="I16" s="11"/>
      <c r="J16" s="10"/>
      <c r="K16" s="12"/>
      <c r="L16" s="10"/>
      <c r="M16" s="11"/>
      <c r="O16" s="13"/>
      <c r="P16" s="11"/>
      <c r="R16" s="4"/>
    </row>
    <row r="17" spans="1:18" x14ac:dyDescent="0.3">
      <c r="A17" s="7"/>
      <c r="B17" s="8"/>
      <c r="C17" s="9"/>
      <c r="D17" s="10"/>
      <c r="E17" s="10"/>
      <c r="F17" s="10"/>
      <c r="G17" s="10"/>
      <c r="H17" s="11"/>
      <c r="I17" s="11"/>
      <c r="J17" s="10"/>
      <c r="K17" s="12"/>
      <c r="L17" s="10"/>
      <c r="M17" s="11"/>
      <c r="O17" s="13"/>
      <c r="P17" s="11"/>
      <c r="R17" s="4"/>
    </row>
    <row r="18" spans="1:18" x14ac:dyDescent="0.3">
      <c r="A18" s="7"/>
      <c r="B18" s="8"/>
      <c r="C18" s="9"/>
      <c r="D18" s="10"/>
      <c r="E18" s="10"/>
      <c r="F18" s="10"/>
      <c r="G18" s="10"/>
      <c r="H18" s="11"/>
      <c r="I18" s="11"/>
      <c r="J18" s="10"/>
      <c r="K18" s="12"/>
      <c r="L18" s="10"/>
      <c r="M18" s="11"/>
      <c r="O18" s="13"/>
      <c r="P18" s="11"/>
      <c r="R18" s="4"/>
    </row>
    <row r="19" spans="1:18" x14ac:dyDescent="0.3">
      <c r="A19" s="7"/>
      <c r="B19" s="8"/>
      <c r="C19" s="9"/>
      <c r="D19" s="10"/>
      <c r="E19" s="10"/>
      <c r="F19" s="10"/>
      <c r="G19" s="10"/>
      <c r="H19" s="11"/>
      <c r="I19" s="11"/>
      <c r="J19" s="10"/>
      <c r="K19" s="12"/>
      <c r="L19" s="10"/>
      <c r="M19" s="11"/>
      <c r="O19" s="13"/>
      <c r="P19" s="11"/>
      <c r="R19" s="4"/>
    </row>
    <row r="20" spans="1:18" x14ac:dyDescent="0.3">
      <c r="A20" s="7"/>
      <c r="B20" s="8"/>
      <c r="C20" s="9"/>
      <c r="D20" s="10"/>
      <c r="E20" s="10"/>
      <c r="F20" s="10"/>
      <c r="G20" s="10"/>
      <c r="H20" s="11"/>
      <c r="I20" s="11"/>
      <c r="J20" s="10"/>
      <c r="K20" s="12"/>
      <c r="L20" s="10"/>
      <c r="M20" s="11"/>
      <c r="O20" s="13"/>
      <c r="P20" s="11"/>
    </row>
    <row r="21" spans="1:18" x14ac:dyDescent="0.3">
      <c r="A21" s="7"/>
      <c r="B21" s="8"/>
      <c r="C21" s="9"/>
      <c r="D21" s="10"/>
      <c r="E21" s="10"/>
      <c r="F21" s="10"/>
      <c r="G21" s="10"/>
      <c r="H21" s="11"/>
      <c r="I21" s="11"/>
      <c r="J21" s="10"/>
      <c r="K21" s="12"/>
      <c r="L21" s="10"/>
      <c r="M21" s="11"/>
      <c r="O21" s="13"/>
      <c r="P21" s="11"/>
    </row>
    <row r="22" spans="1:18" x14ac:dyDescent="0.3">
      <c r="A22" s="7"/>
      <c r="B22" s="8"/>
      <c r="C22" s="9"/>
      <c r="D22" s="10"/>
      <c r="E22" s="10"/>
      <c r="F22" s="10"/>
      <c r="G22" s="10"/>
      <c r="H22" s="11"/>
      <c r="I22" s="11"/>
      <c r="J22" s="10"/>
      <c r="K22" s="12"/>
      <c r="L22" s="10"/>
      <c r="M22" s="11"/>
      <c r="O22" s="13"/>
      <c r="P22" s="11"/>
    </row>
    <row r="23" spans="1:18" x14ac:dyDescent="0.3">
      <c r="A23" s="7"/>
      <c r="B23" s="8"/>
      <c r="C23" s="9"/>
      <c r="D23" s="10"/>
      <c r="E23" s="10"/>
      <c r="F23" s="10"/>
      <c r="G23" s="10"/>
      <c r="H23" s="11"/>
      <c r="I23" s="11"/>
      <c r="J23" s="10"/>
      <c r="K23" s="12"/>
      <c r="L23" s="10"/>
      <c r="M23" s="11"/>
      <c r="O23" s="13"/>
      <c r="P23" s="11"/>
    </row>
    <row r="24" spans="1:18" x14ac:dyDescent="0.3">
      <c r="A24" s="7"/>
      <c r="B24" s="8"/>
      <c r="C24" s="9"/>
      <c r="D24" s="10"/>
      <c r="E24" s="10"/>
      <c r="F24" s="10"/>
      <c r="G24" s="10"/>
      <c r="H24" s="11"/>
      <c r="I24" s="11"/>
      <c r="J24" s="10"/>
      <c r="K24" s="12"/>
      <c r="L24" s="10"/>
      <c r="M24" s="11"/>
      <c r="O24" s="13"/>
      <c r="P24" s="11"/>
    </row>
    <row r="25" spans="1:18" x14ac:dyDescent="0.3">
      <c r="A25" s="7"/>
      <c r="B25" s="8"/>
      <c r="C25" s="9"/>
      <c r="D25" s="10"/>
      <c r="E25" s="10"/>
      <c r="F25" s="10"/>
      <c r="G25" s="10"/>
      <c r="H25" s="11"/>
      <c r="I25" s="11"/>
      <c r="J25" s="10"/>
      <c r="K25" s="12"/>
      <c r="L25" s="10"/>
      <c r="M25" s="11"/>
      <c r="O25" s="13"/>
      <c r="P25" s="11"/>
    </row>
    <row r="26" spans="1:18" x14ac:dyDescent="0.3">
      <c r="A26" s="7"/>
      <c r="B26" s="8"/>
      <c r="C26" s="9"/>
      <c r="D26" s="10"/>
      <c r="E26" s="10"/>
      <c r="F26" s="10"/>
      <c r="G26" s="10"/>
      <c r="H26" s="11"/>
      <c r="I26" s="11"/>
      <c r="J26" s="10"/>
      <c r="K26" s="12"/>
      <c r="L26" s="10"/>
      <c r="M26" s="11"/>
      <c r="O26" s="13"/>
      <c r="P26" s="11"/>
    </row>
    <row r="27" spans="1:18" x14ac:dyDescent="0.3">
      <c r="A27" s="7"/>
      <c r="B27" s="8"/>
      <c r="C27" s="9"/>
      <c r="D27" s="10"/>
      <c r="E27" s="10"/>
      <c r="F27" s="10"/>
      <c r="G27" s="10"/>
      <c r="H27" s="11"/>
      <c r="I27" s="11"/>
      <c r="J27" s="10"/>
      <c r="K27" s="12"/>
      <c r="L27" s="10"/>
      <c r="M27" s="11"/>
      <c r="O27" s="13"/>
      <c r="P27" s="11"/>
    </row>
    <row r="28" spans="1:18" x14ac:dyDescent="0.3">
      <c r="A28" s="7"/>
      <c r="B28" s="8"/>
      <c r="C28" s="14"/>
      <c r="D28" s="3"/>
      <c r="E28" s="3"/>
      <c r="F28" s="3"/>
      <c r="G28" s="3"/>
      <c r="L28" s="3"/>
    </row>
    <row r="29" spans="1:18" x14ac:dyDescent="0.3">
      <c r="B29" s="15"/>
      <c r="C29" s="14"/>
      <c r="D29" s="3"/>
      <c r="E29" s="3"/>
      <c r="F29" s="10"/>
      <c r="G29" s="10"/>
      <c r="L29" s="3"/>
    </row>
    <row r="30" spans="1:18" x14ac:dyDescent="0.3">
      <c r="A30" s="7"/>
      <c r="C30" s="11"/>
      <c r="D30" s="11"/>
      <c r="E30" s="11"/>
      <c r="F30" s="16"/>
      <c r="H30" s="10"/>
      <c r="I30" s="10"/>
      <c r="J30" s="10"/>
      <c r="K30" s="10"/>
      <c r="L30" s="17"/>
      <c r="M30" s="9"/>
      <c r="P30" s="9"/>
    </row>
    <row r="31" spans="1:18" x14ac:dyDescent="0.3">
      <c r="A31" s="7"/>
      <c r="C31" s="11"/>
      <c r="D31" s="11"/>
      <c r="E31" s="11"/>
      <c r="F31" s="16"/>
      <c r="H31" s="10"/>
      <c r="I31" s="10"/>
      <c r="J31" s="10"/>
      <c r="K31" s="10"/>
      <c r="L31" s="10"/>
      <c r="M31" s="9"/>
    </row>
    <row r="32" spans="1:18" x14ac:dyDescent="0.3">
      <c r="A32" s="7"/>
      <c r="C32" s="18"/>
      <c r="D32" s="18"/>
      <c r="E32" s="18"/>
      <c r="F32" s="16"/>
      <c r="H32" s="3"/>
      <c r="I32" s="3"/>
      <c r="J32" s="19"/>
      <c r="K32" s="19"/>
      <c r="L32" s="20"/>
    </row>
    <row r="33" spans="1:12" x14ac:dyDescent="0.3">
      <c r="A33" s="7"/>
      <c r="C33" s="18"/>
      <c r="D33" s="18"/>
      <c r="E33" s="21"/>
      <c r="F33" s="16"/>
      <c r="H33" s="3"/>
      <c r="I33" s="3"/>
      <c r="J33" s="19"/>
      <c r="K33" s="19"/>
      <c r="L33" s="22"/>
    </row>
    <row r="34" spans="1:12" x14ac:dyDescent="0.3">
      <c r="A34" s="7"/>
      <c r="C34" s="18"/>
      <c r="D34" s="18"/>
      <c r="E34" s="11"/>
      <c r="F34" s="16"/>
      <c r="H34" s="3"/>
      <c r="I34" s="3"/>
      <c r="J34" s="19"/>
      <c r="K34" s="19"/>
      <c r="L34" s="22"/>
    </row>
    <row r="35" spans="1:12" x14ac:dyDescent="0.3">
      <c r="A35" s="7"/>
      <c r="C35" s="11"/>
      <c r="D35" s="11"/>
      <c r="E35" s="16"/>
      <c r="H35" s="3"/>
      <c r="I35" s="19"/>
      <c r="J35" s="23"/>
      <c r="K35" s="1"/>
    </row>
    <row r="36" spans="1:12" x14ac:dyDescent="0.3">
      <c r="A36" s="24"/>
      <c r="C36" s="25"/>
      <c r="D36" s="26"/>
      <c r="E36" s="27"/>
    </row>
    <row r="37" spans="1:12" x14ac:dyDescent="0.3">
      <c r="A37" s="7"/>
      <c r="C37" s="28"/>
      <c r="D37" s="26"/>
      <c r="E37" s="27"/>
    </row>
    <row r="38" spans="1:12" x14ac:dyDescent="0.3">
      <c r="D38" s="25"/>
      <c r="E38" s="27"/>
    </row>
    <row r="39" spans="1:12" x14ac:dyDescent="0.3">
      <c r="A39" s="24"/>
      <c r="C39" s="25"/>
      <c r="D39" s="25"/>
      <c r="E39" s="27"/>
    </row>
    <row r="40" spans="1:12" x14ac:dyDescent="0.3">
      <c r="A40" s="24"/>
      <c r="C40" s="36"/>
      <c r="D40" s="36"/>
      <c r="E40" s="27"/>
    </row>
    <row r="42" spans="1:12" x14ac:dyDescent="0.3">
      <c r="A42" s="7"/>
      <c r="C42" s="28"/>
      <c r="D42" s="28"/>
      <c r="E42" s="16"/>
    </row>
    <row r="43" spans="1:12" x14ac:dyDescent="0.3">
      <c r="D43" s="28"/>
      <c r="E43" s="16"/>
    </row>
    <row r="44" spans="1:12" x14ac:dyDescent="0.3">
      <c r="A44" s="7"/>
      <c r="B44" s="29"/>
      <c r="C44" s="37"/>
      <c r="D44" s="37"/>
      <c r="E44" s="16"/>
    </row>
    <row r="45" spans="1:12" x14ac:dyDescent="0.3">
      <c r="A45" s="7"/>
      <c r="C45" s="37"/>
      <c r="D45" s="37"/>
      <c r="E45" s="16"/>
    </row>
    <row r="49" spans="3:6" x14ac:dyDescent="0.3">
      <c r="C49" s="2"/>
      <c r="D49" s="2"/>
      <c r="E49" s="2"/>
      <c r="F49" s="2"/>
    </row>
    <row r="50" spans="3:6" x14ac:dyDescent="0.3">
      <c r="C50" s="30"/>
      <c r="D50" s="31"/>
      <c r="E50" s="13"/>
      <c r="F50" s="32"/>
    </row>
    <row r="51" spans="3:6" x14ac:dyDescent="0.3">
      <c r="C51" s="30"/>
      <c r="D51" s="31"/>
      <c r="E51" s="13"/>
      <c r="F51" s="32"/>
    </row>
    <row r="52" spans="3:6" x14ac:dyDescent="0.3">
      <c r="C52" s="30"/>
      <c r="D52" s="31"/>
      <c r="E52" s="13"/>
      <c r="F52" s="32"/>
    </row>
    <row r="53" spans="3:6" x14ac:dyDescent="0.3">
      <c r="C53" s="30"/>
      <c r="D53" s="31"/>
      <c r="E53" s="13"/>
      <c r="F53" s="32"/>
    </row>
    <row r="54" spans="3:6" x14ac:dyDescent="0.3">
      <c r="C54" s="30"/>
      <c r="D54" s="31"/>
      <c r="E54" s="13"/>
      <c r="F54" s="32"/>
    </row>
    <row r="55" spans="3:6" x14ac:dyDescent="0.3">
      <c r="C55" s="30"/>
      <c r="D55" s="31"/>
      <c r="E55" s="13"/>
      <c r="F55" s="32"/>
    </row>
    <row r="56" spans="3:6" x14ac:dyDescent="0.3">
      <c r="C56" s="30"/>
      <c r="D56" s="31"/>
      <c r="E56" s="13"/>
      <c r="F56" s="32"/>
    </row>
    <row r="57" spans="3:6" x14ac:dyDescent="0.3">
      <c r="C57" s="30"/>
      <c r="D57" s="31"/>
      <c r="E57" s="13"/>
      <c r="F57" s="32"/>
    </row>
    <row r="58" spans="3:6" x14ac:dyDescent="0.3">
      <c r="C58" s="30"/>
      <c r="D58" s="31"/>
      <c r="E58" s="13"/>
      <c r="F58" s="32"/>
    </row>
    <row r="59" spans="3:6" x14ac:dyDescent="0.3">
      <c r="C59" s="30"/>
      <c r="D59" s="31"/>
      <c r="E59" s="13"/>
      <c r="F59" s="32"/>
    </row>
    <row r="60" spans="3:6" x14ac:dyDescent="0.3">
      <c r="C60" s="30"/>
      <c r="D60" s="31"/>
      <c r="E60" s="13"/>
      <c r="F60" s="32"/>
    </row>
    <row r="61" spans="3:6" x14ac:dyDescent="0.3">
      <c r="C61" s="30"/>
      <c r="D61" s="31"/>
      <c r="E61" s="13"/>
      <c r="F61" s="32"/>
    </row>
    <row r="62" spans="3:6" x14ac:dyDescent="0.3">
      <c r="C62" s="30"/>
      <c r="D62" s="31"/>
      <c r="E62" s="13"/>
      <c r="F62" s="32"/>
    </row>
    <row r="63" spans="3:6" x14ac:dyDescent="0.3">
      <c r="C63" s="30"/>
      <c r="D63" s="31"/>
      <c r="E63" s="13"/>
      <c r="F63" s="32"/>
    </row>
    <row r="64" spans="3:6" x14ac:dyDescent="0.3">
      <c r="C64" s="30"/>
      <c r="D64" s="31"/>
      <c r="E64" s="13"/>
      <c r="F64" s="32"/>
    </row>
    <row r="65" spans="3:6" x14ac:dyDescent="0.3">
      <c r="C65" s="30"/>
      <c r="D65" s="31"/>
      <c r="E65" s="13"/>
      <c r="F65" s="32"/>
    </row>
    <row r="66" spans="3:6" x14ac:dyDescent="0.3">
      <c r="C66" s="30"/>
      <c r="D66" s="31"/>
      <c r="E66" s="13"/>
      <c r="F66" s="32"/>
    </row>
    <row r="67" spans="3:6" x14ac:dyDescent="0.3">
      <c r="C67" s="30"/>
      <c r="D67" s="31"/>
      <c r="E67" s="13"/>
      <c r="F67" s="32"/>
    </row>
    <row r="68" spans="3:6" x14ac:dyDescent="0.3">
      <c r="C68" s="30"/>
      <c r="D68" s="31"/>
      <c r="E68" s="13"/>
      <c r="F68" s="32"/>
    </row>
    <row r="69" spans="3:6" x14ac:dyDescent="0.3">
      <c r="C69" s="30"/>
      <c r="D69" s="31"/>
      <c r="E69" s="13"/>
      <c r="F69" s="32"/>
    </row>
    <row r="70" spans="3:6" x14ac:dyDescent="0.3">
      <c r="C70" s="30"/>
      <c r="D70" s="31"/>
      <c r="E70" s="13"/>
      <c r="F70" s="32"/>
    </row>
    <row r="71" spans="3:6" x14ac:dyDescent="0.3">
      <c r="C71" s="30"/>
      <c r="D71" s="31"/>
      <c r="E71" s="13"/>
      <c r="F71" s="32"/>
    </row>
    <row r="72" spans="3:6" x14ac:dyDescent="0.3">
      <c r="C72" s="30"/>
      <c r="D72" s="31"/>
      <c r="E72" s="13"/>
      <c r="F72" s="32"/>
    </row>
    <row r="73" spans="3:6" x14ac:dyDescent="0.3">
      <c r="C73" s="30"/>
      <c r="D73" s="31"/>
      <c r="E73" s="13"/>
      <c r="F73" s="32"/>
    </row>
    <row r="74" spans="3:6" x14ac:dyDescent="0.3">
      <c r="C74" s="30"/>
      <c r="D74" s="31"/>
      <c r="E74" s="13"/>
      <c r="F74" s="32"/>
    </row>
    <row r="75" spans="3:6" x14ac:dyDescent="0.3">
      <c r="C75" s="30"/>
      <c r="D75" s="31"/>
      <c r="E75" s="13"/>
      <c r="F75" s="32"/>
    </row>
    <row r="76" spans="3:6" x14ac:dyDescent="0.3">
      <c r="C76" s="30"/>
      <c r="D76" s="31"/>
      <c r="E76" s="13"/>
      <c r="F76" s="32"/>
    </row>
    <row r="77" spans="3:6" x14ac:dyDescent="0.3">
      <c r="C77" s="30"/>
      <c r="D77" s="31"/>
      <c r="E77" s="13"/>
      <c r="F77" s="32"/>
    </row>
    <row r="78" spans="3:6" x14ac:dyDescent="0.3">
      <c r="C78" s="30"/>
      <c r="D78" s="31"/>
      <c r="E78" s="13"/>
      <c r="F78" s="32"/>
    </row>
    <row r="79" spans="3:6" x14ac:dyDescent="0.3">
      <c r="C79" s="30"/>
      <c r="D79" s="31"/>
      <c r="E79" s="13"/>
      <c r="F79" s="32"/>
    </row>
    <row r="80" spans="3:6" x14ac:dyDescent="0.3">
      <c r="C80" s="30"/>
      <c r="D80" s="31"/>
      <c r="E80" s="13"/>
      <c r="F80" s="32"/>
    </row>
    <row r="81" spans="3:6" x14ac:dyDescent="0.3">
      <c r="C81" s="30"/>
      <c r="D81" s="31"/>
      <c r="E81" s="13"/>
      <c r="F81" s="32"/>
    </row>
    <row r="82" spans="3:6" x14ac:dyDescent="0.3">
      <c r="C82" s="30"/>
      <c r="D82" s="31"/>
      <c r="E82" s="13"/>
      <c r="F82" s="32"/>
    </row>
    <row r="83" spans="3:6" x14ac:dyDescent="0.3">
      <c r="C83" s="30"/>
      <c r="D83" s="31"/>
      <c r="E83" s="13"/>
      <c r="F83" s="32"/>
    </row>
    <row r="84" spans="3:6" x14ac:dyDescent="0.3">
      <c r="C84" s="30"/>
      <c r="D84" s="31"/>
      <c r="E84" s="13"/>
      <c r="F84" s="32"/>
    </row>
    <row r="85" spans="3:6" x14ac:dyDescent="0.3">
      <c r="C85" s="30"/>
      <c r="D85" s="31"/>
      <c r="E85" s="13"/>
      <c r="F85" s="32"/>
    </row>
    <row r="86" spans="3:6" x14ac:dyDescent="0.3">
      <c r="C86" s="30"/>
      <c r="D86" s="31"/>
      <c r="E86" s="13"/>
      <c r="F86" s="32"/>
    </row>
    <row r="87" spans="3:6" x14ac:dyDescent="0.3">
      <c r="C87" s="30"/>
      <c r="D87" s="31"/>
      <c r="E87" s="13"/>
      <c r="F87" s="32"/>
    </row>
    <row r="88" spans="3:6" x14ac:dyDescent="0.3">
      <c r="C88" s="30"/>
      <c r="D88" s="31"/>
      <c r="E88" s="13"/>
      <c r="F88" s="32"/>
    </row>
    <row r="89" spans="3:6" x14ac:dyDescent="0.3">
      <c r="C89" s="30"/>
      <c r="D89" s="31"/>
      <c r="E89" s="13"/>
      <c r="F89" s="32"/>
    </row>
    <row r="90" spans="3:6" x14ac:dyDescent="0.3">
      <c r="C90" s="30"/>
      <c r="D90" s="31"/>
      <c r="E90" s="13"/>
      <c r="F90" s="32"/>
    </row>
    <row r="91" spans="3:6" x14ac:dyDescent="0.3">
      <c r="C91" s="30"/>
      <c r="D91" s="31"/>
      <c r="E91" s="13"/>
      <c r="F91" s="32"/>
    </row>
    <row r="92" spans="3:6" x14ac:dyDescent="0.3">
      <c r="C92" s="30"/>
      <c r="D92" s="31"/>
      <c r="E92" s="13"/>
      <c r="F92" s="32"/>
    </row>
    <row r="93" spans="3:6" x14ac:dyDescent="0.3">
      <c r="C93" s="30"/>
      <c r="D93" s="31"/>
      <c r="E93" s="13"/>
      <c r="F93" s="32"/>
    </row>
    <row r="94" spans="3:6" x14ac:dyDescent="0.3">
      <c r="C94" s="30"/>
      <c r="D94" s="31"/>
      <c r="E94" s="13"/>
      <c r="F94" s="32"/>
    </row>
    <row r="95" spans="3:6" x14ac:dyDescent="0.3">
      <c r="C95" s="30"/>
      <c r="D95" s="31"/>
      <c r="E95" s="13"/>
      <c r="F95" s="32"/>
    </row>
    <row r="96" spans="3:6" x14ac:dyDescent="0.3">
      <c r="C96" s="30"/>
      <c r="D96" s="31"/>
      <c r="E96" s="13"/>
      <c r="F96" s="32"/>
    </row>
    <row r="97" spans="3:6" x14ac:dyDescent="0.3">
      <c r="C97" s="30"/>
      <c r="D97" s="31"/>
      <c r="E97" s="13"/>
      <c r="F97" s="32"/>
    </row>
    <row r="98" spans="3:6" x14ac:dyDescent="0.3">
      <c r="C98" s="30"/>
      <c r="D98" s="31"/>
      <c r="E98" s="13"/>
      <c r="F98" s="32"/>
    </row>
    <row r="99" spans="3:6" x14ac:dyDescent="0.3">
      <c r="C99" s="30"/>
      <c r="D99" s="31"/>
      <c r="E99" s="13"/>
      <c r="F99" s="32"/>
    </row>
    <row r="100" spans="3:6" x14ac:dyDescent="0.3">
      <c r="C100" s="30"/>
      <c r="D100" s="31"/>
      <c r="E100" s="13"/>
      <c r="F100" s="32"/>
    </row>
    <row r="101" spans="3:6" x14ac:dyDescent="0.3">
      <c r="C101" s="30"/>
      <c r="D101" s="31"/>
      <c r="E101" s="13"/>
      <c r="F101" s="32"/>
    </row>
    <row r="102" spans="3:6" x14ac:dyDescent="0.3">
      <c r="C102" s="30"/>
      <c r="D102" s="31"/>
      <c r="E102" s="13"/>
      <c r="F102" s="32"/>
    </row>
    <row r="103" spans="3:6" x14ac:dyDescent="0.3">
      <c r="C103" s="30"/>
      <c r="D103" s="31"/>
      <c r="E103" s="13"/>
      <c r="F103" s="32"/>
    </row>
    <row r="104" spans="3:6" x14ac:dyDescent="0.3">
      <c r="C104" s="30"/>
      <c r="D104" s="31"/>
      <c r="E104" s="13"/>
      <c r="F104" s="32"/>
    </row>
    <row r="105" spans="3:6" x14ac:dyDescent="0.3">
      <c r="C105" s="30"/>
      <c r="D105" s="31"/>
      <c r="E105" s="13"/>
      <c r="F105" s="32"/>
    </row>
    <row r="106" spans="3:6" x14ac:dyDescent="0.3">
      <c r="C106" s="30"/>
      <c r="D106" s="31"/>
      <c r="E106" s="13"/>
      <c r="F106" s="32"/>
    </row>
    <row r="107" spans="3:6" x14ac:dyDescent="0.3">
      <c r="C107" s="30"/>
      <c r="D107" s="31"/>
      <c r="E107" s="13"/>
      <c r="F107" s="32"/>
    </row>
    <row r="108" spans="3:6" x14ac:dyDescent="0.3">
      <c r="C108" s="30"/>
      <c r="D108" s="31"/>
      <c r="E108" s="13"/>
      <c r="F108" s="32"/>
    </row>
    <row r="109" spans="3:6" x14ac:dyDescent="0.3">
      <c r="C109" s="30"/>
      <c r="D109" s="31"/>
      <c r="E109" s="13"/>
      <c r="F109" s="32"/>
    </row>
    <row r="110" spans="3:6" x14ac:dyDescent="0.3">
      <c r="C110" s="30"/>
      <c r="D110" s="31"/>
      <c r="E110" s="13"/>
      <c r="F110" s="32"/>
    </row>
    <row r="111" spans="3:6" x14ac:dyDescent="0.3">
      <c r="C111" s="30"/>
      <c r="D111" s="31"/>
      <c r="E111" s="13"/>
      <c r="F111" s="32"/>
    </row>
    <row r="112" spans="3:6" x14ac:dyDescent="0.3">
      <c r="C112" s="30"/>
      <c r="D112" s="31"/>
      <c r="E112" s="13"/>
      <c r="F112" s="32"/>
    </row>
    <row r="113" spans="3:6" x14ac:dyDescent="0.3">
      <c r="C113" s="30"/>
      <c r="D113" s="31"/>
      <c r="E113" s="13"/>
      <c r="F113" s="32"/>
    </row>
    <row r="114" spans="3:6" x14ac:dyDescent="0.3">
      <c r="C114" s="30"/>
      <c r="D114" s="31"/>
      <c r="E114" s="13"/>
      <c r="F114" s="32"/>
    </row>
    <row r="115" spans="3:6" x14ac:dyDescent="0.3">
      <c r="C115" s="30"/>
      <c r="D115" s="31"/>
      <c r="E115" s="13"/>
      <c r="F115" s="32"/>
    </row>
    <row r="116" spans="3:6" x14ac:dyDescent="0.3">
      <c r="C116" s="30"/>
      <c r="D116" s="31"/>
      <c r="E116" s="13"/>
      <c r="F116" s="32"/>
    </row>
    <row r="117" spans="3:6" x14ac:dyDescent="0.3">
      <c r="C117" s="30"/>
      <c r="D117" s="31"/>
      <c r="E117" s="13"/>
      <c r="F117" s="32"/>
    </row>
    <row r="118" spans="3:6" x14ac:dyDescent="0.3">
      <c r="C118" s="30"/>
      <c r="D118" s="31"/>
      <c r="E118" s="13"/>
      <c r="F118" s="32"/>
    </row>
    <row r="119" spans="3:6" x14ac:dyDescent="0.3">
      <c r="C119" s="30"/>
      <c r="D119" s="31"/>
      <c r="E119" s="13"/>
      <c r="F119" s="32"/>
    </row>
    <row r="120" spans="3:6" x14ac:dyDescent="0.3">
      <c r="C120" s="30"/>
      <c r="D120" s="31"/>
      <c r="E120" s="13"/>
      <c r="F120" s="32"/>
    </row>
    <row r="121" spans="3:6" x14ac:dyDescent="0.3">
      <c r="C121" s="30"/>
      <c r="D121" s="31"/>
      <c r="E121" s="13"/>
      <c r="F121" s="32"/>
    </row>
    <row r="122" spans="3:6" x14ac:dyDescent="0.3">
      <c r="C122" s="30"/>
      <c r="D122" s="31"/>
      <c r="E122" s="13"/>
      <c r="F122" s="32"/>
    </row>
    <row r="123" spans="3:6" x14ac:dyDescent="0.3">
      <c r="C123" s="30"/>
      <c r="D123" s="31"/>
      <c r="E123" s="13"/>
      <c r="F123" s="32"/>
    </row>
    <row r="124" spans="3:6" x14ac:dyDescent="0.3">
      <c r="C124" s="30"/>
      <c r="D124" s="31"/>
      <c r="E124" s="13"/>
      <c r="F124" s="32"/>
    </row>
    <row r="125" spans="3:6" x14ac:dyDescent="0.3">
      <c r="C125" s="30"/>
      <c r="D125" s="31"/>
      <c r="E125" s="13"/>
      <c r="F125" s="32"/>
    </row>
    <row r="126" spans="3:6" x14ac:dyDescent="0.3">
      <c r="C126" s="30"/>
      <c r="D126" s="31"/>
      <c r="E126" s="13"/>
      <c r="F126" s="32"/>
    </row>
    <row r="127" spans="3:6" x14ac:dyDescent="0.3">
      <c r="C127" s="30"/>
      <c r="D127" s="31"/>
      <c r="E127" s="13"/>
      <c r="F127" s="32"/>
    </row>
    <row r="128" spans="3:6" x14ac:dyDescent="0.3">
      <c r="C128" s="30"/>
      <c r="D128" s="31"/>
      <c r="E128" s="13"/>
      <c r="F128" s="32"/>
    </row>
    <row r="129" spans="3:6" x14ac:dyDescent="0.3">
      <c r="C129" s="30"/>
      <c r="D129" s="31"/>
      <c r="E129" s="13"/>
      <c r="F129" s="32"/>
    </row>
    <row r="130" spans="3:6" x14ac:dyDescent="0.3">
      <c r="C130" s="30"/>
      <c r="D130" s="31"/>
      <c r="E130" s="13"/>
      <c r="F130" s="32"/>
    </row>
    <row r="131" spans="3:6" x14ac:dyDescent="0.3">
      <c r="C131" s="30"/>
      <c r="D131" s="31"/>
      <c r="E131" s="13"/>
      <c r="F131" s="32"/>
    </row>
    <row r="132" spans="3:6" x14ac:dyDescent="0.3">
      <c r="C132" s="30"/>
      <c r="D132" s="31"/>
      <c r="E132" s="13"/>
      <c r="F132" s="32"/>
    </row>
    <row r="133" spans="3:6" x14ac:dyDescent="0.3">
      <c r="C133" s="30"/>
      <c r="D133" s="31"/>
      <c r="E133" s="13"/>
      <c r="F133" s="32"/>
    </row>
    <row r="134" spans="3:6" x14ac:dyDescent="0.3">
      <c r="C134" s="30"/>
      <c r="D134" s="31"/>
      <c r="E134" s="13"/>
      <c r="F134" s="32"/>
    </row>
    <row r="135" spans="3:6" x14ac:dyDescent="0.3">
      <c r="C135" s="30"/>
      <c r="D135" s="31"/>
      <c r="E135" s="13"/>
      <c r="F135" s="32"/>
    </row>
    <row r="136" spans="3:6" x14ac:dyDescent="0.3">
      <c r="C136" s="30"/>
      <c r="D136" s="31"/>
      <c r="E136" s="13"/>
      <c r="F136" s="32"/>
    </row>
    <row r="137" spans="3:6" x14ac:dyDescent="0.3">
      <c r="C137" s="30"/>
      <c r="D137" s="31"/>
      <c r="E137" s="13"/>
      <c r="F137" s="32"/>
    </row>
    <row r="138" spans="3:6" x14ac:dyDescent="0.3">
      <c r="C138" s="30"/>
      <c r="D138" s="31"/>
      <c r="E138" s="13"/>
      <c r="F138" s="32"/>
    </row>
    <row r="139" spans="3:6" x14ac:dyDescent="0.3">
      <c r="C139" s="30"/>
      <c r="D139" s="31"/>
      <c r="E139" s="13"/>
      <c r="F139" s="32"/>
    </row>
    <row r="140" spans="3:6" x14ac:dyDescent="0.3">
      <c r="C140" s="30"/>
      <c r="D140" s="31"/>
      <c r="E140" s="13"/>
      <c r="F140" s="32"/>
    </row>
    <row r="141" spans="3:6" x14ac:dyDescent="0.3">
      <c r="C141" s="30"/>
      <c r="D141" s="31"/>
      <c r="E141" s="13"/>
      <c r="F141" s="32"/>
    </row>
    <row r="142" spans="3:6" x14ac:dyDescent="0.3">
      <c r="C142" s="30"/>
      <c r="D142" s="31"/>
      <c r="E142" s="13"/>
      <c r="F142" s="32"/>
    </row>
    <row r="143" spans="3:6" x14ac:dyDescent="0.3">
      <c r="C143" s="30"/>
      <c r="D143" s="31"/>
      <c r="E143" s="13"/>
      <c r="F143" s="32"/>
    </row>
    <row r="144" spans="3:6" x14ac:dyDescent="0.3">
      <c r="C144" s="30"/>
      <c r="D144" s="31"/>
      <c r="E144" s="13"/>
      <c r="F144" s="32"/>
    </row>
    <row r="145" spans="3:6" x14ac:dyDescent="0.3">
      <c r="C145" s="30"/>
      <c r="D145" s="31"/>
      <c r="E145" s="13"/>
      <c r="F145" s="32"/>
    </row>
    <row r="146" spans="3:6" x14ac:dyDescent="0.3">
      <c r="C146" s="30"/>
      <c r="D146" s="31"/>
      <c r="E146" s="13"/>
      <c r="F146" s="32"/>
    </row>
    <row r="147" spans="3:6" x14ac:dyDescent="0.3">
      <c r="C147" s="30"/>
      <c r="D147" s="31"/>
      <c r="E147" s="13"/>
      <c r="F147" s="32"/>
    </row>
    <row r="148" spans="3:6" x14ac:dyDescent="0.3">
      <c r="C148" s="30"/>
      <c r="D148" s="31"/>
      <c r="E148" s="13"/>
      <c r="F148" s="32"/>
    </row>
    <row r="149" spans="3:6" x14ac:dyDescent="0.3">
      <c r="C149" s="30"/>
      <c r="D149" s="31"/>
      <c r="E149" s="13"/>
      <c r="F149" s="32"/>
    </row>
    <row r="150" spans="3:6" x14ac:dyDescent="0.3">
      <c r="C150" s="30"/>
      <c r="D150" s="31"/>
      <c r="E150" s="13"/>
      <c r="F150" s="32"/>
    </row>
    <row r="151" spans="3:6" x14ac:dyDescent="0.3">
      <c r="C151" s="30"/>
      <c r="D151" s="31"/>
      <c r="E151" s="13"/>
      <c r="F151" s="32"/>
    </row>
    <row r="152" spans="3:6" x14ac:dyDescent="0.3">
      <c r="C152" s="30"/>
      <c r="D152" s="31"/>
      <c r="E152" s="13"/>
      <c r="F152" s="32"/>
    </row>
    <row r="153" spans="3:6" x14ac:dyDescent="0.3">
      <c r="C153" s="30"/>
      <c r="D153" s="31"/>
      <c r="E153" s="13"/>
      <c r="F153" s="32"/>
    </row>
    <row r="154" spans="3:6" x14ac:dyDescent="0.3">
      <c r="C154" s="30"/>
      <c r="D154" s="31"/>
      <c r="E154" s="13"/>
      <c r="F154" s="32"/>
    </row>
    <row r="155" spans="3:6" x14ac:dyDescent="0.3">
      <c r="C155" s="30"/>
      <c r="D155" s="31"/>
      <c r="E155" s="13"/>
      <c r="F155" s="32"/>
    </row>
    <row r="156" spans="3:6" x14ac:dyDescent="0.3">
      <c r="C156" s="30"/>
      <c r="D156" s="31"/>
      <c r="E156" s="13"/>
      <c r="F156" s="32"/>
    </row>
    <row r="157" spans="3:6" x14ac:dyDescent="0.3">
      <c r="C157" s="30"/>
      <c r="D157" s="31"/>
      <c r="E157" s="13"/>
      <c r="F157" s="32"/>
    </row>
    <row r="158" spans="3:6" x14ac:dyDescent="0.3">
      <c r="C158" s="30"/>
      <c r="D158" s="31"/>
      <c r="E158" s="13"/>
      <c r="F158" s="32"/>
    </row>
    <row r="159" spans="3:6" x14ac:dyDescent="0.3">
      <c r="C159" s="30"/>
      <c r="D159" s="31"/>
      <c r="E159" s="13"/>
      <c r="F159" s="32"/>
    </row>
    <row r="160" spans="3:6" x14ac:dyDescent="0.3">
      <c r="C160" s="30"/>
      <c r="D160" s="31"/>
      <c r="E160" s="13"/>
      <c r="F160" s="32"/>
    </row>
    <row r="161" spans="3:6" x14ac:dyDescent="0.3">
      <c r="C161" s="30"/>
      <c r="D161" s="31"/>
      <c r="E161" s="13"/>
      <c r="F161" s="32"/>
    </row>
    <row r="162" spans="3:6" x14ac:dyDescent="0.3">
      <c r="C162" s="30"/>
      <c r="D162" s="31"/>
      <c r="E162" s="13"/>
      <c r="F162" s="32"/>
    </row>
    <row r="163" spans="3:6" x14ac:dyDescent="0.3">
      <c r="C163" s="30"/>
      <c r="D163" s="31"/>
      <c r="E163" s="13"/>
      <c r="F163" s="32"/>
    </row>
    <row r="164" spans="3:6" x14ac:dyDescent="0.3">
      <c r="C164" s="30"/>
      <c r="D164" s="31"/>
      <c r="E164" s="13"/>
      <c r="F164" s="32"/>
    </row>
    <row r="165" spans="3:6" x14ac:dyDescent="0.3">
      <c r="C165" s="30"/>
      <c r="D165" s="31"/>
      <c r="E165" s="13"/>
      <c r="F165" s="32"/>
    </row>
    <row r="166" spans="3:6" x14ac:dyDescent="0.3">
      <c r="C166" s="30"/>
      <c r="D166" s="31"/>
      <c r="E166" s="13"/>
      <c r="F166" s="32"/>
    </row>
    <row r="167" spans="3:6" x14ac:dyDescent="0.3">
      <c r="C167" s="30"/>
      <c r="D167" s="31"/>
      <c r="E167" s="13"/>
      <c r="F167" s="32"/>
    </row>
    <row r="168" spans="3:6" x14ac:dyDescent="0.3">
      <c r="C168" s="30"/>
      <c r="D168" s="31"/>
      <c r="E168" s="13"/>
      <c r="F168" s="32"/>
    </row>
    <row r="169" spans="3:6" x14ac:dyDescent="0.3">
      <c r="C169" s="30"/>
      <c r="D169" s="31"/>
      <c r="E169" s="13"/>
      <c r="F169" s="32"/>
    </row>
    <row r="170" spans="3:6" x14ac:dyDescent="0.3">
      <c r="C170" s="30"/>
      <c r="D170" s="31"/>
      <c r="E170" s="13"/>
      <c r="F170" s="32"/>
    </row>
    <row r="171" spans="3:6" x14ac:dyDescent="0.3">
      <c r="C171" s="1"/>
    </row>
    <row r="172" spans="3:6" x14ac:dyDescent="0.3">
      <c r="C172" s="1"/>
    </row>
    <row r="173" spans="3:6" x14ac:dyDescent="0.3">
      <c r="C173" s="1"/>
    </row>
    <row r="174" spans="3:6" x14ac:dyDescent="0.3">
      <c r="C174" s="1"/>
    </row>
    <row r="175" spans="3:6" x14ac:dyDescent="0.3">
      <c r="C175" s="1"/>
    </row>
    <row r="176" spans="3:6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1"/>
    </row>
    <row r="303" spans="3:3" x14ac:dyDescent="0.3">
      <c r="C303" s="1"/>
    </row>
    <row r="304" spans="3:3" x14ac:dyDescent="0.3">
      <c r="C304" s="1"/>
    </row>
    <row r="305" spans="3:3" x14ac:dyDescent="0.3">
      <c r="C305" s="1"/>
    </row>
    <row r="306" spans="3:3" x14ac:dyDescent="0.3">
      <c r="C306" s="1"/>
    </row>
    <row r="307" spans="3:3" x14ac:dyDescent="0.3">
      <c r="C307" s="1"/>
    </row>
    <row r="308" spans="3:3" x14ac:dyDescent="0.3">
      <c r="C308" s="1"/>
    </row>
    <row r="309" spans="3:3" x14ac:dyDescent="0.3">
      <c r="C309" s="1"/>
    </row>
    <row r="310" spans="3:3" x14ac:dyDescent="0.3">
      <c r="C310" s="1"/>
    </row>
    <row r="311" spans="3:3" x14ac:dyDescent="0.3">
      <c r="C311" s="1"/>
    </row>
    <row r="312" spans="3:3" x14ac:dyDescent="0.3">
      <c r="C312" s="1"/>
    </row>
    <row r="313" spans="3:3" x14ac:dyDescent="0.3">
      <c r="C313" s="1"/>
    </row>
    <row r="314" spans="3:3" x14ac:dyDescent="0.3">
      <c r="C314" s="1"/>
    </row>
    <row r="315" spans="3:3" x14ac:dyDescent="0.3">
      <c r="C315" s="1"/>
    </row>
    <row r="316" spans="3:3" x14ac:dyDescent="0.3">
      <c r="C316" s="1"/>
    </row>
    <row r="317" spans="3:3" x14ac:dyDescent="0.3">
      <c r="C317" s="1"/>
    </row>
    <row r="318" spans="3:3" x14ac:dyDescent="0.3">
      <c r="C318" s="1"/>
    </row>
    <row r="319" spans="3:3" x14ac:dyDescent="0.3">
      <c r="C319" s="1"/>
    </row>
    <row r="320" spans="3:3" x14ac:dyDescent="0.3">
      <c r="C320" s="1"/>
    </row>
    <row r="321" spans="3:3" x14ac:dyDescent="0.3">
      <c r="C321" s="1"/>
    </row>
    <row r="322" spans="3:3" x14ac:dyDescent="0.3">
      <c r="C322" s="1"/>
    </row>
    <row r="323" spans="3:3" x14ac:dyDescent="0.3">
      <c r="C323" s="1"/>
    </row>
    <row r="324" spans="3:3" x14ac:dyDescent="0.3">
      <c r="C324" s="1"/>
    </row>
    <row r="325" spans="3:3" x14ac:dyDescent="0.3">
      <c r="C325" s="1"/>
    </row>
    <row r="326" spans="3:3" x14ac:dyDescent="0.3">
      <c r="C326" s="1"/>
    </row>
    <row r="327" spans="3:3" x14ac:dyDescent="0.3">
      <c r="C327" s="1"/>
    </row>
    <row r="328" spans="3:3" x14ac:dyDescent="0.3">
      <c r="C328" s="1"/>
    </row>
    <row r="329" spans="3:3" x14ac:dyDescent="0.3">
      <c r="C329" s="1"/>
    </row>
    <row r="330" spans="3:3" x14ac:dyDescent="0.3">
      <c r="C330" s="1"/>
    </row>
    <row r="331" spans="3:3" x14ac:dyDescent="0.3">
      <c r="C331" s="1"/>
    </row>
    <row r="332" spans="3:3" x14ac:dyDescent="0.3">
      <c r="C332" s="1"/>
    </row>
    <row r="333" spans="3:3" x14ac:dyDescent="0.3">
      <c r="C333" s="1"/>
    </row>
    <row r="334" spans="3:3" x14ac:dyDescent="0.3">
      <c r="C334" s="1"/>
    </row>
    <row r="335" spans="3:3" x14ac:dyDescent="0.3">
      <c r="C335" s="1"/>
    </row>
    <row r="336" spans="3:3" x14ac:dyDescent="0.3">
      <c r="C336" s="1"/>
    </row>
    <row r="337" spans="3:3" x14ac:dyDescent="0.3">
      <c r="C337" s="1"/>
    </row>
    <row r="338" spans="3:3" x14ac:dyDescent="0.3">
      <c r="C338" s="1"/>
    </row>
    <row r="339" spans="3:3" x14ac:dyDescent="0.3">
      <c r="C339" s="1"/>
    </row>
    <row r="340" spans="3:3" x14ac:dyDescent="0.3">
      <c r="C340" s="1"/>
    </row>
    <row r="341" spans="3:3" x14ac:dyDescent="0.3">
      <c r="C341" s="1"/>
    </row>
    <row r="342" spans="3:3" x14ac:dyDescent="0.3">
      <c r="C342" s="1"/>
    </row>
    <row r="343" spans="3:3" x14ac:dyDescent="0.3">
      <c r="C343" s="1"/>
    </row>
    <row r="344" spans="3:3" x14ac:dyDescent="0.3">
      <c r="C344" s="1"/>
    </row>
    <row r="345" spans="3:3" x14ac:dyDescent="0.3">
      <c r="C345" s="1"/>
    </row>
    <row r="346" spans="3:3" x14ac:dyDescent="0.3">
      <c r="C346" s="1"/>
    </row>
    <row r="347" spans="3:3" x14ac:dyDescent="0.3">
      <c r="C347" s="1"/>
    </row>
    <row r="348" spans="3:3" x14ac:dyDescent="0.3">
      <c r="C348" s="1"/>
    </row>
    <row r="349" spans="3:3" x14ac:dyDescent="0.3">
      <c r="C349" s="1"/>
    </row>
    <row r="350" spans="3:3" x14ac:dyDescent="0.3">
      <c r="C350" s="1"/>
    </row>
    <row r="351" spans="3:3" x14ac:dyDescent="0.3">
      <c r="C351" s="1"/>
    </row>
    <row r="352" spans="3:3" x14ac:dyDescent="0.3">
      <c r="C352" s="1"/>
    </row>
    <row r="353" spans="3:3" x14ac:dyDescent="0.3">
      <c r="C353" s="1"/>
    </row>
    <row r="354" spans="3:3" x14ac:dyDescent="0.3">
      <c r="C354" s="1"/>
    </row>
    <row r="355" spans="3:3" x14ac:dyDescent="0.3">
      <c r="C355" s="1"/>
    </row>
    <row r="356" spans="3:3" x14ac:dyDescent="0.3">
      <c r="C356" s="1"/>
    </row>
    <row r="357" spans="3:3" x14ac:dyDescent="0.3">
      <c r="C357" s="1"/>
    </row>
    <row r="358" spans="3:3" x14ac:dyDescent="0.3">
      <c r="C358" s="1"/>
    </row>
    <row r="359" spans="3:3" x14ac:dyDescent="0.3">
      <c r="C359" s="1"/>
    </row>
    <row r="360" spans="3:3" x14ac:dyDescent="0.3">
      <c r="C360" s="1"/>
    </row>
    <row r="361" spans="3:3" x14ac:dyDescent="0.3">
      <c r="C361" s="1"/>
    </row>
    <row r="362" spans="3:3" x14ac:dyDescent="0.3">
      <c r="C362" s="1"/>
    </row>
    <row r="363" spans="3:3" x14ac:dyDescent="0.3">
      <c r="C363" s="1"/>
    </row>
    <row r="364" spans="3:3" x14ac:dyDescent="0.3">
      <c r="C364" s="1"/>
    </row>
    <row r="365" spans="3:3" x14ac:dyDescent="0.3">
      <c r="C365" s="1"/>
    </row>
    <row r="366" spans="3:3" x14ac:dyDescent="0.3">
      <c r="C366" s="1"/>
    </row>
    <row r="367" spans="3:3" x14ac:dyDescent="0.3">
      <c r="C367" s="1"/>
    </row>
    <row r="368" spans="3:3" x14ac:dyDescent="0.3">
      <c r="C368" s="1"/>
    </row>
    <row r="369" spans="3:3" x14ac:dyDescent="0.3">
      <c r="C369" s="1"/>
    </row>
    <row r="370" spans="3:3" x14ac:dyDescent="0.3">
      <c r="C370" s="1"/>
    </row>
    <row r="371" spans="3:3" x14ac:dyDescent="0.3">
      <c r="C371" s="1"/>
    </row>
    <row r="372" spans="3:3" x14ac:dyDescent="0.3">
      <c r="C372" s="1"/>
    </row>
    <row r="373" spans="3:3" x14ac:dyDescent="0.3">
      <c r="C373" s="1"/>
    </row>
    <row r="374" spans="3:3" x14ac:dyDescent="0.3">
      <c r="C374" s="1"/>
    </row>
    <row r="375" spans="3:3" x14ac:dyDescent="0.3">
      <c r="C375" s="1"/>
    </row>
  </sheetData>
  <mergeCells count="4">
    <mergeCell ref="C40:D40"/>
    <mergeCell ref="C44:D44"/>
    <mergeCell ref="C45:D45"/>
    <mergeCell ref="A1:F6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S375"/>
  <sheetViews>
    <sheetView showGridLines="0" tabSelected="1" topLeftCell="A9" workbookViewId="0">
      <selection activeCell="D29" sqref="D29"/>
    </sheetView>
  </sheetViews>
  <sheetFormatPr defaultColWidth="10.83203125" defaultRowHeight="15" x14ac:dyDescent="0.3"/>
  <cols>
    <col min="1" max="1" width="24.75" style="1" bestFit="1" customWidth="1"/>
    <col min="2" max="2" width="12.25" style="1" bestFit="1" customWidth="1"/>
    <col min="3" max="3" width="21.75" style="29" customWidth="1"/>
    <col min="4" max="9" width="21.75" style="1" customWidth="1"/>
    <col min="10" max="10" width="21.75" style="3" customWidth="1"/>
    <col min="11" max="11" width="21.75" style="4" customWidth="1"/>
    <col min="12" max="13" width="21.75" style="1" customWidth="1"/>
    <col min="14" max="15" width="10.83203125" style="1"/>
    <col min="16" max="16" width="12.6640625" style="1" bestFit="1" customWidth="1"/>
    <col min="17" max="16384" width="10.83203125" style="1"/>
  </cols>
  <sheetData>
    <row r="1" spans="1:19" x14ac:dyDescent="0.3">
      <c r="C1" s="39" t="s">
        <v>23</v>
      </c>
      <c r="D1" s="39"/>
      <c r="E1" s="39"/>
    </row>
    <row r="2" spans="1:19" x14ac:dyDescent="0.3">
      <c r="C2" s="2" t="s">
        <v>10</v>
      </c>
      <c r="D2" s="2" t="s">
        <v>11</v>
      </c>
      <c r="E2" s="2" t="s">
        <v>22</v>
      </c>
      <c r="L2" s="4"/>
      <c r="M2" s="4"/>
      <c r="N2" s="4"/>
      <c r="O2" s="4"/>
      <c r="P2" s="4"/>
      <c r="R2" s="4"/>
      <c r="S2" s="4"/>
    </row>
    <row r="3" spans="1:19" ht="16" customHeight="1" x14ac:dyDescent="0.3">
      <c r="A3" s="5" t="s">
        <v>17</v>
      </c>
      <c r="B3" s="2" t="s">
        <v>0</v>
      </c>
      <c r="C3" s="5" t="s">
        <v>8</v>
      </c>
      <c r="D3" s="2" t="s">
        <v>9</v>
      </c>
      <c r="E3" s="6" t="s">
        <v>18</v>
      </c>
      <c r="F3" s="7" t="s">
        <v>12</v>
      </c>
      <c r="G3" s="7" t="s">
        <v>13</v>
      </c>
      <c r="H3" s="7" t="s">
        <v>15</v>
      </c>
      <c r="I3" s="7" t="s">
        <v>16</v>
      </c>
      <c r="J3" s="2" t="s">
        <v>14</v>
      </c>
      <c r="K3" s="2" t="s">
        <v>19</v>
      </c>
      <c r="L3" s="2" t="s">
        <v>20</v>
      </c>
      <c r="M3" s="2" t="s">
        <v>21</v>
      </c>
      <c r="R3" s="4"/>
    </row>
    <row r="4" spans="1:19" x14ac:dyDescent="0.3">
      <c r="A4" s="7">
        <v>1</v>
      </c>
      <c r="B4" s="8">
        <v>42005</v>
      </c>
      <c r="C4" s="9">
        <f>UCG.MI!I2</f>
        <v>-8.3951711165674237E-2</v>
      </c>
      <c r="D4" s="10">
        <f>BMPS.MI!I2</f>
        <v>2.1053409197832263E-2</v>
      </c>
      <c r="E4" s="10">
        <f>0.5*C4+0.5*D4</f>
        <v>-3.1449150983920988E-2</v>
      </c>
      <c r="F4" s="10">
        <f t="shared" ref="F4:F27" si="0">C4-$C$33</f>
        <v>-8.6129148401877367E-2</v>
      </c>
      <c r="G4" s="10">
        <f t="shared" ref="G4:G27" si="1">D4-$D$33</f>
        <v>6.9626392177238025E-2</v>
      </c>
      <c r="H4" s="11">
        <f>F4^2</f>
        <v>7.4182302044326145E-3</v>
      </c>
      <c r="I4" s="11">
        <f>G4^2</f>
        <v>4.8478344876185528E-3</v>
      </c>
      <c r="J4" s="10">
        <f>F4*G4</f>
        <v>-5.9968618645206469E-3</v>
      </c>
      <c r="K4" s="12">
        <f>E4</f>
        <v>-3.1449150983920988E-2</v>
      </c>
      <c r="L4" s="10">
        <f>K4-$E$33</f>
        <v>-8.2513781123196746E-3</v>
      </c>
      <c r="M4" s="11">
        <f>L4^2</f>
        <v>6.8085240752468196E-5</v>
      </c>
      <c r="O4" s="13"/>
      <c r="P4" s="11"/>
      <c r="R4" s="4"/>
    </row>
    <row r="5" spans="1:19" x14ac:dyDescent="0.3">
      <c r="A5" s="7">
        <v>2</v>
      </c>
      <c r="B5" s="8">
        <v>41974</v>
      </c>
      <c r="C5" s="9">
        <f>UCG.MI!I3</f>
        <v>-0.10816556658543501</v>
      </c>
      <c r="D5" s="10">
        <f>BMPS.MI!I3</f>
        <v>-0.32423966818557853</v>
      </c>
      <c r="E5" s="10">
        <f>0.5*C5+0.5*D5</f>
        <v>-0.21620261738550678</v>
      </c>
      <c r="F5" s="10">
        <f t="shared" si="0"/>
        <v>-0.11034300382163814</v>
      </c>
      <c r="G5" s="10">
        <f t="shared" si="1"/>
        <v>-0.27566668520617277</v>
      </c>
      <c r="H5" s="11">
        <f t="shared" ref="H5:H27" si="2">F5^2</f>
        <v>1.2175578492382049E-2</v>
      </c>
      <c r="I5" s="11">
        <f t="shared" ref="I5:I27" si="3">G5^2</f>
        <v>7.5992121332559157E-2</v>
      </c>
      <c r="J5" s="10">
        <f t="shared" ref="J5:J27" si="4">F5*G5</f>
        <v>3.0417890099203041E-2</v>
      </c>
      <c r="K5" s="12">
        <f t="shared" ref="K5:K27" si="5">E5</f>
        <v>-0.21620261738550678</v>
      </c>
      <c r="L5" s="10">
        <f t="shared" ref="L5:L27" si="6">K5-$E$33</f>
        <v>-0.19300484451390545</v>
      </c>
      <c r="M5" s="11">
        <f t="shared" ref="M5:M27" si="7">L5^2</f>
        <v>3.7250870005836823E-2</v>
      </c>
      <c r="O5" s="13"/>
      <c r="P5" s="11"/>
      <c r="R5" s="4"/>
    </row>
    <row r="6" spans="1:19" x14ac:dyDescent="0.3">
      <c r="A6" s="7">
        <v>3</v>
      </c>
      <c r="B6" s="8">
        <v>41946</v>
      </c>
      <c r="C6" s="9">
        <f>UCG.MI!I4</f>
        <v>3.2453744849738571E-2</v>
      </c>
      <c r="D6" s="10">
        <f>BMPS.MI!I4</f>
        <v>6.351340572232593E-2</v>
      </c>
      <c r="E6" s="10">
        <f t="shared" ref="E6:E27" si="8">0.5*C6+0.5*D6</f>
        <v>4.7983575286032254E-2</v>
      </c>
      <c r="F6" s="10">
        <f t="shared" si="0"/>
        <v>3.0276307613535447E-2</v>
      </c>
      <c r="G6" s="10">
        <f t="shared" si="1"/>
        <v>0.11208638870173168</v>
      </c>
      <c r="H6" s="11">
        <f t="shared" si="2"/>
        <v>9.1665480270942447E-4</v>
      </c>
      <c r="I6" s="11">
        <f t="shared" si="3"/>
        <v>1.2563358532195684E-2</v>
      </c>
      <c r="J6" s="10">
        <f t="shared" si="4"/>
        <v>3.3935619836239325E-3</v>
      </c>
      <c r="K6" s="12">
        <f t="shared" si="5"/>
        <v>4.7983575286032254E-2</v>
      </c>
      <c r="L6" s="10">
        <f t="shared" si="6"/>
        <v>7.1181348157633564E-2</v>
      </c>
      <c r="M6" s="11">
        <f t="shared" si="7"/>
        <v>5.0667843255382435E-3</v>
      </c>
      <c r="O6" s="13"/>
      <c r="P6" s="11"/>
      <c r="R6" s="4"/>
    </row>
    <row r="7" spans="1:19" x14ac:dyDescent="0.3">
      <c r="A7" s="7">
        <v>4</v>
      </c>
      <c r="B7" s="8">
        <v>41913</v>
      </c>
      <c r="C7" s="9">
        <f>UCG.MI!I5</f>
        <v>-8.3242710404207332E-2</v>
      </c>
      <c r="D7" s="10">
        <f>BMPS.MI!I5</f>
        <v>-0.53351703496806158</v>
      </c>
      <c r="E7" s="10">
        <f t="shared" si="8"/>
        <v>-0.30837987268613443</v>
      </c>
      <c r="F7" s="10">
        <f t="shared" si="0"/>
        <v>-8.5420147640410463E-2</v>
      </c>
      <c r="G7" s="10">
        <f t="shared" si="1"/>
        <v>-0.48494405198865581</v>
      </c>
      <c r="H7" s="11">
        <f t="shared" si="2"/>
        <v>7.2966016229095215E-3</v>
      </c>
      <c r="I7" s="11">
        <f t="shared" si="3"/>
        <v>0.23517073355917611</v>
      </c>
      <c r="J7" s="10">
        <f t="shared" si="4"/>
        <v>4.1423992518209864E-2</v>
      </c>
      <c r="K7" s="12">
        <f t="shared" si="5"/>
        <v>-0.30837987268613443</v>
      </c>
      <c r="L7" s="10">
        <f t="shared" si="6"/>
        <v>-0.28518209981453313</v>
      </c>
      <c r="M7" s="11">
        <f t="shared" si="7"/>
        <v>8.1328830054626336E-2</v>
      </c>
      <c r="O7" s="13"/>
      <c r="P7" s="11"/>
      <c r="R7" s="4"/>
    </row>
    <row r="8" spans="1:19" x14ac:dyDescent="0.3">
      <c r="A8" s="7">
        <v>5</v>
      </c>
      <c r="B8" s="8">
        <v>41883</v>
      </c>
      <c r="C8" s="9">
        <f>UCG.MI!I6</f>
        <v>6.0924187448511857E-2</v>
      </c>
      <c r="D8" s="10">
        <f>BMPS.MI!I6</f>
        <v>-9.1807549253122733E-2</v>
      </c>
      <c r="E8" s="10">
        <f t="shared" si="8"/>
        <v>-1.5441680902305438E-2</v>
      </c>
      <c r="F8" s="10">
        <f t="shared" si="0"/>
        <v>5.8746750212308733E-2</v>
      </c>
      <c r="G8" s="10">
        <f t="shared" si="1"/>
        <v>-4.3234566273716975E-2</v>
      </c>
      <c r="H8" s="11">
        <f t="shared" si="2"/>
        <v>3.451180660507396E-3</v>
      </c>
      <c r="I8" s="11">
        <f t="shared" si="3"/>
        <v>1.8692277208764254E-3</v>
      </c>
      <c r="J8" s="10">
        <f t="shared" si="4"/>
        <v>-2.5398902654195587E-3</v>
      </c>
      <c r="K8" s="12">
        <f t="shared" si="5"/>
        <v>-1.5441680902305438E-2</v>
      </c>
      <c r="L8" s="10">
        <f t="shared" si="6"/>
        <v>7.7560919692958759E-3</v>
      </c>
      <c r="M8" s="11">
        <f t="shared" si="7"/>
        <v>6.0156962636175977E-5</v>
      </c>
      <c r="O8" s="13"/>
      <c r="P8" s="11"/>
      <c r="R8" s="4"/>
    </row>
    <row r="9" spans="1:19" x14ac:dyDescent="0.3">
      <c r="A9" s="7">
        <v>6</v>
      </c>
      <c r="B9" s="8">
        <v>41852</v>
      </c>
      <c r="C9" s="9">
        <f>UCG.MI!I7</f>
        <v>5.1063940745740555E-3</v>
      </c>
      <c r="D9" s="10">
        <f>BMPS.MI!I7</f>
        <v>-0.16907633004393413</v>
      </c>
      <c r="E9" s="10">
        <f t="shared" si="8"/>
        <v>-8.1984967984680038E-2</v>
      </c>
      <c r="F9" s="10">
        <f t="shared" si="0"/>
        <v>2.9289568383709303E-3</v>
      </c>
      <c r="G9" s="10">
        <f t="shared" si="1"/>
        <v>-0.12050334706452837</v>
      </c>
      <c r="H9" s="11">
        <f t="shared" si="2"/>
        <v>8.5787881610398356E-6</v>
      </c>
      <c r="I9" s="11">
        <f t="shared" si="3"/>
        <v>1.4521056653754177E-2</v>
      </c>
      <c r="J9" s="10">
        <f t="shared" si="4"/>
        <v>-3.5294910243123594E-4</v>
      </c>
      <c r="K9" s="12">
        <f t="shared" si="5"/>
        <v>-8.1984967984680038E-2</v>
      </c>
      <c r="L9" s="10">
        <f t="shared" si="6"/>
        <v>-5.8787195113078727E-2</v>
      </c>
      <c r="M9" s="11">
        <f t="shared" si="7"/>
        <v>3.4559343092631875E-3</v>
      </c>
      <c r="O9" s="13"/>
      <c r="P9" s="11"/>
      <c r="R9" s="4"/>
    </row>
    <row r="10" spans="1:19" x14ac:dyDescent="0.3">
      <c r="A10" s="7">
        <v>7</v>
      </c>
      <c r="B10" s="8">
        <v>41821</v>
      </c>
      <c r="C10" s="9">
        <f>UCG.MI!I8</f>
        <v>-4.1777169594582692E-2</v>
      </c>
      <c r="D10" s="10">
        <f>BMPS.MI!I8</f>
        <v>-4.3485111939738662E-2</v>
      </c>
      <c r="E10" s="10">
        <f t="shared" si="8"/>
        <v>-4.263114076716068E-2</v>
      </c>
      <c r="F10" s="10">
        <f t="shared" si="0"/>
        <v>-4.3954606830785815E-2</v>
      </c>
      <c r="G10" s="10">
        <f t="shared" si="1"/>
        <v>5.0878710396670968E-3</v>
      </c>
      <c r="H10" s="11">
        <f t="shared" si="2"/>
        <v>1.9320074616489631E-3</v>
      </c>
      <c r="I10" s="11">
        <f t="shared" si="3"/>
        <v>2.5886431716283144E-5</v>
      </c>
      <c r="J10" s="10">
        <f t="shared" si="4"/>
        <v>-2.236353711543087E-4</v>
      </c>
      <c r="K10" s="12">
        <f t="shared" si="5"/>
        <v>-4.263114076716068E-2</v>
      </c>
      <c r="L10" s="10">
        <f t="shared" si="6"/>
        <v>-1.9433367895559366E-2</v>
      </c>
      <c r="M10" s="11">
        <f t="shared" si="7"/>
        <v>3.7765578776415747E-4</v>
      </c>
      <c r="O10" s="13"/>
      <c r="P10" s="11"/>
      <c r="R10" s="4"/>
    </row>
    <row r="11" spans="1:19" x14ac:dyDescent="0.3">
      <c r="A11" s="7">
        <v>8</v>
      </c>
      <c r="B11" s="8">
        <v>41792</v>
      </c>
      <c r="C11" s="9">
        <f>UCG.MI!I9</f>
        <v>-4.4807495205939331E-2</v>
      </c>
      <c r="D11" s="10">
        <f>BMPS.MI!I9</f>
        <v>-9.4665226541078479E-2</v>
      </c>
      <c r="E11" s="10">
        <f t="shared" si="8"/>
        <v>-6.9736360873508901E-2</v>
      </c>
      <c r="F11" s="10">
        <f t="shared" si="0"/>
        <v>-4.6984932442142455E-2</v>
      </c>
      <c r="G11" s="10">
        <f t="shared" si="1"/>
        <v>-4.609224356167272E-2</v>
      </c>
      <c r="H11" s="11">
        <f t="shared" si="2"/>
        <v>2.2075838765926907E-3</v>
      </c>
      <c r="I11" s="11">
        <f t="shared" si="3"/>
        <v>2.1244949165485603E-3</v>
      </c>
      <c r="J11" s="10">
        <f t="shared" si="4"/>
        <v>2.1656409498519683E-3</v>
      </c>
      <c r="K11" s="12">
        <f t="shared" si="5"/>
        <v>-6.9736360873508901E-2</v>
      </c>
      <c r="L11" s="10">
        <f t="shared" si="6"/>
        <v>-4.6538588001907591E-2</v>
      </c>
      <c r="M11" s="11">
        <f t="shared" si="7"/>
        <v>2.1658401732112973E-3</v>
      </c>
      <c r="O11" s="13"/>
      <c r="P11" s="11"/>
      <c r="R11" s="4"/>
    </row>
    <row r="12" spans="1:19" x14ac:dyDescent="0.3">
      <c r="A12" s="7">
        <v>9</v>
      </c>
      <c r="B12" s="8">
        <v>41760</v>
      </c>
      <c r="C12" s="9">
        <f>UCG.MI!I10</f>
        <v>-7.7942717268189091E-3</v>
      </c>
      <c r="D12" s="10">
        <f>BMPS.MI!I10</f>
        <v>3.278982282299097E-2</v>
      </c>
      <c r="E12" s="10">
        <f t="shared" si="8"/>
        <v>1.2497775548086031E-2</v>
      </c>
      <c r="F12" s="10">
        <f t="shared" si="0"/>
        <v>-9.9717089630220346E-3</v>
      </c>
      <c r="G12" s="10">
        <f t="shared" si="1"/>
        <v>8.1362805802396729E-2</v>
      </c>
      <c r="H12" s="11">
        <f t="shared" si="2"/>
        <v>9.9434979643213986E-5</v>
      </c>
      <c r="I12" s="11">
        <f t="shared" si="3"/>
        <v>6.6199061680385224E-3</v>
      </c>
      <c r="J12" s="10">
        <f t="shared" si="4"/>
        <v>-8.1132621987638068E-4</v>
      </c>
      <c r="K12" s="12">
        <f t="shared" si="5"/>
        <v>1.2497775548086031E-2</v>
      </c>
      <c r="L12" s="10">
        <f t="shared" si="6"/>
        <v>3.5695548419687348E-2</v>
      </c>
      <c r="M12" s="11">
        <f t="shared" si="7"/>
        <v>1.274172176982244E-3</v>
      </c>
      <c r="O12" s="13"/>
      <c r="P12" s="11"/>
      <c r="R12" s="4"/>
    </row>
    <row r="13" spans="1:19" x14ac:dyDescent="0.3">
      <c r="A13" s="7">
        <v>10</v>
      </c>
      <c r="B13" s="8">
        <v>41730</v>
      </c>
      <c r="C13" s="9">
        <f>UCG.MI!I11</f>
        <v>-2.9076264081508787E-2</v>
      </c>
      <c r="D13" s="10">
        <f>BMPS.MI!I11</f>
        <v>-0.10135249426028746</v>
      </c>
      <c r="E13" s="10">
        <f t="shared" si="8"/>
        <v>-6.5214379170898118E-2</v>
      </c>
      <c r="F13" s="10">
        <f t="shared" si="0"/>
        <v>-3.1253701317711914E-2</v>
      </c>
      <c r="G13" s="10">
        <f t="shared" si="1"/>
        <v>-5.2779511280881701E-2</v>
      </c>
      <c r="H13" s="11">
        <f t="shared" si="2"/>
        <v>9.7679384605674734E-4</v>
      </c>
      <c r="I13" s="11">
        <f t="shared" si="3"/>
        <v>2.7856768110487186E-3</v>
      </c>
      <c r="J13" s="10">
        <f t="shared" si="4"/>
        <v>1.6495550812674832E-3</v>
      </c>
      <c r="K13" s="12">
        <f t="shared" si="5"/>
        <v>-6.5214379170898118E-2</v>
      </c>
      <c r="L13" s="10">
        <f t="shared" si="6"/>
        <v>-4.2016606299296808E-2</v>
      </c>
      <c r="M13" s="11">
        <f t="shared" si="7"/>
        <v>1.7653952049101081E-3</v>
      </c>
      <c r="O13" s="13"/>
      <c r="P13" s="11"/>
      <c r="R13" s="4"/>
    </row>
    <row r="14" spans="1:19" x14ac:dyDescent="0.3">
      <c r="A14" s="7">
        <v>11</v>
      </c>
      <c r="B14" s="8">
        <v>41701</v>
      </c>
      <c r="C14" s="9">
        <f>UCG.MI!I12</f>
        <v>0.14066732948997132</v>
      </c>
      <c r="D14" s="10">
        <f>BMPS.MI!I12</f>
        <v>0.36705565999329326</v>
      </c>
      <c r="E14" s="10">
        <f t="shared" si="8"/>
        <v>0.25386149474163228</v>
      </c>
      <c r="F14" s="10">
        <f t="shared" si="0"/>
        <v>0.1384898922537682</v>
      </c>
      <c r="G14" s="10">
        <f t="shared" si="1"/>
        <v>0.41562864297269903</v>
      </c>
      <c r="H14" s="11">
        <f t="shared" si="2"/>
        <v>1.9179450256460326E-2</v>
      </c>
      <c r="I14" s="11">
        <f t="shared" si="3"/>
        <v>0.17274716885932731</v>
      </c>
      <c r="J14" s="10">
        <f t="shared" si="4"/>
        <v>5.7560365982868983E-2</v>
      </c>
      <c r="K14" s="12">
        <f t="shared" si="5"/>
        <v>0.25386149474163228</v>
      </c>
      <c r="L14" s="10">
        <f t="shared" si="6"/>
        <v>0.27705926761323357</v>
      </c>
      <c r="M14" s="11">
        <f t="shared" si="7"/>
        <v>7.6761837770381383E-2</v>
      </c>
      <c r="O14" s="13"/>
      <c r="P14" s="11"/>
      <c r="R14" s="4"/>
    </row>
    <row r="15" spans="1:19" x14ac:dyDescent="0.3">
      <c r="A15" s="7">
        <v>12</v>
      </c>
      <c r="B15" s="8">
        <v>41673</v>
      </c>
      <c r="C15" s="9">
        <f>UCG.MI!I13</f>
        <v>3.174869831458027E-2</v>
      </c>
      <c r="D15" s="10">
        <f>BMPS.MI!I13</f>
        <v>8.1493034251182803E-2</v>
      </c>
      <c r="E15" s="10">
        <f t="shared" si="8"/>
        <v>5.6620866282881537E-2</v>
      </c>
      <c r="F15" s="10">
        <f t="shared" si="0"/>
        <v>2.9571261078377147E-2</v>
      </c>
      <c r="G15" s="10">
        <f t="shared" si="1"/>
        <v>0.13006601723058855</v>
      </c>
      <c r="H15" s="11">
        <f t="shared" si="2"/>
        <v>8.7445948176554311E-4</v>
      </c>
      <c r="I15" s="11">
        <f t="shared" si="3"/>
        <v>1.6917168838227758E-2</v>
      </c>
      <c r="J15" s="10">
        <f t="shared" si="4"/>
        <v>3.8462161529504344E-3</v>
      </c>
      <c r="K15" s="12">
        <f t="shared" si="5"/>
        <v>5.6620866282881537E-2</v>
      </c>
      <c r="L15" s="10">
        <f t="shared" si="6"/>
        <v>7.9818639154482854E-2</v>
      </c>
      <c r="M15" s="11">
        <f t="shared" si="7"/>
        <v>6.3710151564735432E-3</v>
      </c>
      <c r="O15" s="13"/>
      <c r="P15" s="11"/>
      <c r="R15" s="4"/>
    </row>
    <row r="16" spans="1:19" x14ac:dyDescent="0.3">
      <c r="A16" s="7">
        <v>13</v>
      </c>
      <c r="B16" s="8">
        <v>41640</v>
      </c>
      <c r="C16" s="9">
        <f>UCG.MI!I14</f>
        <v>3.6500402219526641E-2</v>
      </c>
      <c r="D16" s="10">
        <f>BMPS.MI!I14</f>
        <v>-3.7041271680349097E-2</v>
      </c>
      <c r="E16" s="10">
        <f t="shared" si="8"/>
        <v>-2.7043473041122798E-4</v>
      </c>
      <c r="F16" s="10">
        <f t="shared" si="0"/>
        <v>3.4322964983323517E-2</v>
      </c>
      <c r="G16" s="10">
        <f t="shared" si="1"/>
        <v>1.1531711299056661E-2</v>
      </c>
      <c r="H16" s="11">
        <f t="shared" si="2"/>
        <v>1.1780659252464524E-3</v>
      </c>
      <c r="I16" s="11">
        <f t="shared" si="3"/>
        <v>1.3298036548479108E-4</v>
      </c>
      <c r="J16" s="10">
        <f t="shared" si="4"/>
        <v>3.9580252311531794E-4</v>
      </c>
      <c r="K16" s="12">
        <f t="shared" si="5"/>
        <v>-2.7043473041122798E-4</v>
      </c>
      <c r="L16" s="10">
        <f t="shared" si="6"/>
        <v>2.2927338141190086E-2</v>
      </c>
      <c r="M16" s="11">
        <f t="shared" si="7"/>
        <v>5.2566283424046966E-4</v>
      </c>
      <c r="O16" s="13"/>
      <c r="P16" s="11"/>
      <c r="R16" s="4"/>
    </row>
    <row r="17" spans="1:18" x14ac:dyDescent="0.3">
      <c r="A17" s="7">
        <v>14</v>
      </c>
      <c r="B17" s="8">
        <v>41610</v>
      </c>
      <c r="C17" s="9">
        <f>UCG.MI!I15</f>
        <v>7.4627212015895943E-3</v>
      </c>
      <c r="D17" s="10">
        <f>BMPS.MI!I15</f>
        <v>-6.1693569005339781E-2</v>
      </c>
      <c r="E17" s="10">
        <f t="shared" si="8"/>
        <v>-2.7115423901875095E-2</v>
      </c>
      <c r="F17" s="10">
        <f t="shared" si="0"/>
        <v>5.2852839653864687E-3</v>
      </c>
      <c r="G17" s="10">
        <f t="shared" si="1"/>
        <v>-1.3120586025934022E-2</v>
      </c>
      <c r="H17" s="11">
        <f t="shared" si="2"/>
        <v>2.7934226594771315E-5</v>
      </c>
      <c r="I17" s="11">
        <f t="shared" si="3"/>
        <v>1.7214977766393514E-4</v>
      </c>
      <c r="J17" s="10">
        <f t="shared" si="4"/>
        <v>-6.9346022939342859E-5</v>
      </c>
      <c r="K17" s="12">
        <f t="shared" si="5"/>
        <v>-2.7115423901875095E-2</v>
      </c>
      <c r="L17" s="10">
        <f t="shared" si="6"/>
        <v>-3.9176510302737812E-3</v>
      </c>
      <c r="M17" s="11">
        <f t="shared" si="7"/>
        <v>1.5347989595005218E-5</v>
      </c>
      <c r="O17" s="13"/>
      <c r="P17" s="11"/>
      <c r="R17" s="4"/>
    </row>
    <row r="18" spans="1:18" x14ac:dyDescent="0.3">
      <c r="A18" s="7">
        <v>15</v>
      </c>
      <c r="B18" s="8">
        <v>41579</v>
      </c>
      <c r="C18" s="9">
        <f>UCG.MI!I16</f>
        <v>-3.676884778708904E-2</v>
      </c>
      <c r="D18" s="10">
        <f>BMPS.MI!I16</f>
        <v>-0.22143268691058035</v>
      </c>
      <c r="E18" s="10">
        <f t="shared" si="8"/>
        <v>-0.12910076734883469</v>
      </c>
      <c r="F18" s="10">
        <f t="shared" si="0"/>
        <v>-3.8946285023292164E-2</v>
      </c>
      <c r="G18" s="10">
        <f t="shared" si="1"/>
        <v>-0.17285970393117459</v>
      </c>
      <c r="H18" s="11">
        <f t="shared" si="2"/>
        <v>1.5168131171155116E-3</v>
      </c>
      <c r="I18" s="11">
        <f t="shared" si="3"/>
        <v>2.9880477243173335E-2</v>
      </c>
      <c r="J18" s="10">
        <f t="shared" si="4"/>
        <v>6.7322432983454228E-3</v>
      </c>
      <c r="K18" s="12">
        <f t="shared" si="5"/>
        <v>-0.12910076734883469</v>
      </c>
      <c r="L18" s="10">
        <f t="shared" si="6"/>
        <v>-0.10590299447723338</v>
      </c>
      <c r="M18" s="11">
        <f t="shared" si="7"/>
        <v>1.1215444239244924E-2</v>
      </c>
      <c r="O18" s="13"/>
      <c r="P18" s="11"/>
      <c r="R18" s="4"/>
    </row>
    <row r="19" spans="1:18" x14ac:dyDescent="0.3">
      <c r="A19" s="7">
        <v>16</v>
      </c>
      <c r="B19" s="8">
        <v>41548</v>
      </c>
      <c r="C19" s="9">
        <f>UCG.MI!I17</f>
        <v>0.16230659273086603</v>
      </c>
      <c r="D19" s="10">
        <f>BMPS.MI!I17</f>
        <v>0.13157635778871926</v>
      </c>
      <c r="E19" s="10">
        <f t="shared" si="8"/>
        <v>0.14694147525979265</v>
      </c>
      <c r="F19" s="10">
        <f t="shared" si="0"/>
        <v>0.16012915549466292</v>
      </c>
      <c r="G19" s="10">
        <f t="shared" si="1"/>
        <v>0.18014934076812503</v>
      </c>
      <c r="H19" s="11">
        <f t="shared" si="2"/>
        <v>2.5641346439433936E-2</v>
      </c>
      <c r="I19" s="11">
        <f t="shared" si="3"/>
        <v>3.2453784979190034E-2</v>
      </c>
      <c r="J19" s="10">
        <f t="shared" si="4"/>
        <v>2.8847161800120109E-2</v>
      </c>
      <c r="K19" s="12">
        <f t="shared" si="5"/>
        <v>0.14694147525979265</v>
      </c>
      <c r="L19" s="10">
        <f t="shared" si="6"/>
        <v>0.17013924813139397</v>
      </c>
      <c r="M19" s="11">
        <f t="shared" si="7"/>
        <v>2.8947363754716047E-2</v>
      </c>
      <c r="O19" s="13"/>
      <c r="P19" s="11"/>
      <c r="R19" s="4"/>
    </row>
    <row r="20" spans="1:18" x14ac:dyDescent="0.3">
      <c r="A20" s="7">
        <v>17</v>
      </c>
      <c r="B20" s="8">
        <v>41519</v>
      </c>
      <c r="C20" s="9">
        <f>UCG.MI!I18</f>
        <v>9.5734898434620935E-2</v>
      </c>
      <c r="D20" s="10">
        <f>BMPS.MI!I18</f>
        <v>-6.7950661908507778E-2</v>
      </c>
      <c r="E20" s="10">
        <f t="shared" si="8"/>
        <v>1.3892118263056578E-2</v>
      </c>
      <c r="F20" s="10">
        <f t="shared" si="0"/>
        <v>9.3557461198417805E-2</v>
      </c>
      <c r="G20" s="10">
        <f t="shared" si="1"/>
        <v>-1.937767892910202E-2</v>
      </c>
      <c r="H20" s="11">
        <f t="shared" si="2"/>
        <v>8.7529985458934534E-3</v>
      </c>
      <c r="I20" s="11">
        <f t="shared" si="3"/>
        <v>3.754944406793644E-4</v>
      </c>
      <c r="J20" s="10">
        <f t="shared" si="4"/>
        <v>-1.8129264445248606E-3</v>
      </c>
      <c r="K20" s="12">
        <f t="shared" si="5"/>
        <v>1.3892118263056578E-2</v>
      </c>
      <c r="L20" s="10">
        <f t="shared" si="6"/>
        <v>3.7089891134657896E-2</v>
      </c>
      <c r="M20" s="11">
        <f t="shared" si="7"/>
        <v>1.3756600243807744E-3</v>
      </c>
      <c r="O20" s="13"/>
      <c r="P20" s="11"/>
    </row>
    <row r="21" spans="1:18" x14ac:dyDescent="0.3">
      <c r="A21" s="7">
        <v>18</v>
      </c>
      <c r="B21" s="8">
        <v>41487</v>
      </c>
      <c r="C21" s="9">
        <f>UCG.MI!I19</f>
        <v>4.54080395389952E-2</v>
      </c>
      <c r="D21" s="10">
        <f>BMPS.MI!I19</f>
        <v>6.7950661908507751E-2</v>
      </c>
      <c r="E21" s="10">
        <f t="shared" si="8"/>
        <v>5.6679350723751479E-2</v>
      </c>
      <c r="F21" s="10">
        <f t="shared" si="0"/>
        <v>4.3230602302792076E-2</v>
      </c>
      <c r="G21" s="10">
        <f t="shared" si="1"/>
        <v>0.1165236448879135</v>
      </c>
      <c r="H21" s="11">
        <f t="shared" si="2"/>
        <v>1.8688849754621715E-3</v>
      </c>
      <c r="I21" s="11">
        <f t="shared" si="3"/>
        <v>1.3577759817964571E-2</v>
      </c>
      <c r="J21" s="10">
        <f t="shared" si="4"/>
        <v>5.03738735102116E-3</v>
      </c>
      <c r="K21" s="12">
        <f t="shared" si="5"/>
        <v>5.6679350723751479E-2</v>
      </c>
      <c r="L21" s="10">
        <f t="shared" si="6"/>
        <v>7.9877123595352789E-2</v>
      </c>
      <c r="M21" s="11">
        <f t="shared" si="7"/>
        <v>6.3803548738672654E-3</v>
      </c>
      <c r="O21" s="13"/>
      <c r="P21" s="11"/>
    </row>
    <row r="22" spans="1:18" x14ac:dyDescent="0.3">
      <c r="A22" s="7">
        <v>19</v>
      </c>
      <c r="B22" s="8">
        <v>41456</v>
      </c>
      <c r="C22" s="9">
        <f>UCG.MI!I20</f>
        <v>0.12761112459264604</v>
      </c>
      <c r="D22" s="10">
        <f>BMPS.MI!I20</f>
        <v>4.8009219186360662E-2</v>
      </c>
      <c r="E22" s="10">
        <f t="shared" si="8"/>
        <v>8.7810171889503352E-2</v>
      </c>
      <c r="F22" s="10">
        <f t="shared" si="0"/>
        <v>0.12543368735644292</v>
      </c>
      <c r="G22" s="10">
        <f t="shared" si="1"/>
        <v>9.658220216576642E-2</v>
      </c>
      <c r="H22" s="11">
        <f t="shared" si="2"/>
        <v>1.573360992383387E-2</v>
      </c>
      <c r="I22" s="11">
        <f t="shared" si="3"/>
        <v>9.3281217751889755E-3</v>
      </c>
      <c r="J22" s="10">
        <f t="shared" si="4"/>
        <v>1.2114661750657509E-2</v>
      </c>
      <c r="K22" s="12">
        <f t="shared" si="5"/>
        <v>8.7810171889503352E-2</v>
      </c>
      <c r="L22" s="10">
        <f t="shared" si="6"/>
        <v>0.11100794476110466</v>
      </c>
      <c r="M22" s="11">
        <f t="shared" si="7"/>
        <v>1.2322763800084464E-2</v>
      </c>
      <c r="O22" s="13"/>
      <c r="P22" s="11"/>
    </row>
    <row r="23" spans="1:18" x14ac:dyDescent="0.3">
      <c r="A23" s="7">
        <v>20</v>
      </c>
      <c r="B23" s="8">
        <v>41428</v>
      </c>
      <c r="C23" s="9">
        <f>UCG.MI!I21</f>
        <v>-0.19839538162501558</v>
      </c>
      <c r="D23" s="10">
        <f>BMPS.MI!I21</f>
        <v>-0.20661424936299916</v>
      </c>
      <c r="E23" s="10">
        <f t="shared" si="8"/>
        <v>-0.20250481549400737</v>
      </c>
      <c r="F23" s="10">
        <f t="shared" si="0"/>
        <v>-0.20057281886121869</v>
      </c>
      <c r="G23" s="10">
        <f t="shared" si="1"/>
        <v>-0.15804126638359339</v>
      </c>
      <c r="H23" s="11">
        <f t="shared" si="2"/>
        <v>4.0229455665935249E-2</v>
      </c>
      <c r="I23" s="11">
        <f t="shared" si="3"/>
        <v>2.4977041880129926E-2</v>
      </c>
      <c r="J23" s="10">
        <f t="shared" si="4"/>
        <v>3.1698782294954091E-2</v>
      </c>
      <c r="K23" s="12">
        <f t="shared" si="5"/>
        <v>-0.20250481549400737</v>
      </c>
      <c r="L23" s="10">
        <f t="shared" si="6"/>
        <v>-0.17930704262240604</v>
      </c>
      <c r="M23" s="11">
        <f t="shared" si="7"/>
        <v>3.2151015533993341E-2</v>
      </c>
      <c r="O23" s="13"/>
      <c r="P23" s="11"/>
    </row>
    <row r="24" spans="1:18" x14ac:dyDescent="0.3">
      <c r="A24" s="7">
        <v>21</v>
      </c>
      <c r="B24" s="8">
        <v>41395</v>
      </c>
      <c r="C24" s="9">
        <f>UCG.MI!I22</f>
        <v>0.12349407345189789</v>
      </c>
      <c r="D24" s="10">
        <f>BMPS.MI!I22</f>
        <v>0.11279549414534429</v>
      </c>
      <c r="E24" s="10">
        <f t="shared" si="8"/>
        <v>0.11814478379862109</v>
      </c>
      <c r="F24" s="10">
        <f t="shared" si="0"/>
        <v>0.12131663621569476</v>
      </c>
      <c r="G24" s="10">
        <f t="shared" si="1"/>
        <v>0.16136847712475005</v>
      </c>
      <c r="H24" s="11">
        <f t="shared" si="2"/>
        <v>1.4717726222691222E-2</v>
      </c>
      <c r="I24" s="11">
        <f t="shared" si="3"/>
        <v>2.6039785409560982E-2</v>
      </c>
      <c r="J24" s="10">
        <f t="shared" si="4"/>
        <v>1.9576680836023964E-2</v>
      </c>
      <c r="K24" s="12">
        <f t="shared" si="5"/>
        <v>0.11814478379862109</v>
      </c>
      <c r="L24" s="10">
        <f t="shared" si="6"/>
        <v>0.14134255667022241</v>
      </c>
      <c r="M24" s="11">
        <f t="shared" si="7"/>
        <v>1.9977718326075034E-2</v>
      </c>
      <c r="O24" s="13"/>
      <c r="P24" s="11"/>
    </row>
    <row r="25" spans="1:18" x14ac:dyDescent="0.3">
      <c r="A25" s="7">
        <v>22</v>
      </c>
      <c r="B25" s="8">
        <v>41365</v>
      </c>
      <c r="C25" s="9">
        <f>UCG.MI!I23</f>
        <v>0.1741079582565658</v>
      </c>
      <c r="D25" s="10">
        <f>BMPS.MI!I23</f>
        <v>0.14424960884454691</v>
      </c>
      <c r="E25" s="10">
        <f t="shared" si="8"/>
        <v>0.15917878355055637</v>
      </c>
      <c r="F25" s="10">
        <f t="shared" si="0"/>
        <v>0.17193052102036269</v>
      </c>
      <c r="G25" s="10">
        <f t="shared" si="1"/>
        <v>0.19282259182395267</v>
      </c>
      <c r="H25" s="11">
        <f t="shared" si="2"/>
        <v>2.9560104058333377E-2</v>
      </c>
      <c r="I25" s="11">
        <f t="shared" si="3"/>
        <v>3.718055191770666E-2</v>
      </c>
      <c r="J25" s="10">
        <f t="shared" si="4"/>
        <v>3.3152088676788906E-2</v>
      </c>
      <c r="K25" s="12">
        <f t="shared" si="5"/>
        <v>0.15917878355055637</v>
      </c>
      <c r="L25" s="10">
        <f t="shared" si="6"/>
        <v>0.18237655642215769</v>
      </c>
      <c r="M25" s="11">
        <f t="shared" si="7"/>
        <v>3.3261208332404466E-2</v>
      </c>
      <c r="O25" s="13"/>
      <c r="P25" s="11"/>
    </row>
    <row r="26" spans="1:18" x14ac:dyDescent="0.3">
      <c r="A26" s="7">
        <v>23</v>
      </c>
      <c r="B26" s="8">
        <v>41334</v>
      </c>
      <c r="C26" s="9">
        <f>UCG.MI!I24</f>
        <v>-0.15590199375999336</v>
      </c>
      <c r="D26" s="10">
        <f>BMPS.MI!I24</f>
        <v>-0.12921173148000634</v>
      </c>
      <c r="E26" s="10">
        <f t="shared" si="8"/>
        <v>-0.14255686261999984</v>
      </c>
      <c r="F26" s="10">
        <f t="shared" si="0"/>
        <v>-0.15807943099619648</v>
      </c>
      <c r="G26" s="10">
        <f t="shared" si="1"/>
        <v>-8.0638748500600571E-2</v>
      </c>
      <c r="H26" s="11">
        <f t="shared" si="2"/>
        <v>2.4989106504081243E-2</v>
      </c>
      <c r="I26" s="11">
        <f t="shared" si="3"/>
        <v>6.502607759743111E-3</v>
      </c>
      <c r="J26" s="10">
        <f t="shared" si="4"/>
        <v>1.2747327479220331E-2</v>
      </c>
      <c r="K26" s="12">
        <f t="shared" si="5"/>
        <v>-0.14255686261999984</v>
      </c>
      <c r="L26" s="10">
        <f t="shared" si="6"/>
        <v>-0.11935908974839853</v>
      </c>
      <c r="M26" s="11">
        <f t="shared" si="7"/>
        <v>1.4246592305566253E-2</v>
      </c>
      <c r="O26" s="13"/>
      <c r="P26" s="11"/>
    </row>
    <row r="27" spans="1:18" x14ac:dyDescent="0.3">
      <c r="A27" s="7">
        <v>24</v>
      </c>
      <c r="B27" s="8">
        <v>41306</v>
      </c>
      <c r="C27" s="9">
        <f>UCG.MI!I25</f>
        <v>-0.20138625899894494</v>
      </c>
      <c r="D27" s="10">
        <f>BMPS.MI!I25</f>
        <v>-0.15415067982725822</v>
      </c>
      <c r="E27" s="10">
        <f t="shared" si="8"/>
        <v>-0.17776846941310159</v>
      </c>
      <c r="F27" s="10">
        <f t="shared" si="0"/>
        <v>-0.20356369623514806</v>
      </c>
      <c r="G27" s="10">
        <f t="shared" si="1"/>
        <v>-0.10557769684785245</v>
      </c>
      <c r="H27" s="11">
        <f t="shared" si="2"/>
        <v>4.143817842491563E-2</v>
      </c>
      <c r="I27" s="11">
        <f t="shared" si="3"/>
        <v>1.1146650071697035E-2</v>
      </c>
      <c r="J27" s="10">
        <f t="shared" si="4"/>
        <v>2.1491786210342784E-2</v>
      </c>
      <c r="K27" s="12">
        <f t="shared" si="5"/>
        <v>-0.17776846941310159</v>
      </c>
      <c r="L27" s="10">
        <f t="shared" si="6"/>
        <v>-0.15457069654150027</v>
      </c>
      <c r="M27" s="11">
        <f t="shared" si="7"/>
        <v>2.3892100229324562E-2</v>
      </c>
      <c r="O27" s="13"/>
      <c r="P27" s="11"/>
    </row>
    <row r="28" spans="1:18" x14ac:dyDescent="0.3">
      <c r="A28" s="7">
        <v>25</v>
      </c>
      <c r="B28" s="8">
        <v>41305</v>
      </c>
      <c r="C28" s="14"/>
      <c r="D28" s="3"/>
      <c r="E28" s="3"/>
      <c r="F28" s="3"/>
      <c r="G28" s="3"/>
      <c r="L28" s="3"/>
    </row>
    <row r="29" spans="1:18" x14ac:dyDescent="0.3">
      <c r="B29" s="15"/>
      <c r="C29" s="14"/>
      <c r="D29" s="3"/>
      <c r="E29" s="3"/>
      <c r="F29" s="10"/>
      <c r="G29" s="10"/>
      <c r="L29" s="3"/>
    </row>
    <row r="30" spans="1:18" x14ac:dyDescent="0.3">
      <c r="A30" s="7"/>
      <c r="C30" s="11"/>
      <c r="D30" s="11"/>
      <c r="E30" s="11"/>
      <c r="F30" s="16"/>
      <c r="H30" s="10"/>
      <c r="I30" s="10"/>
      <c r="J30" s="10"/>
      <c r="K30" s="10"/>
      <c r="L30" s="17"/>
      <c r="M30" s="9"/>
      <c r="P30" s="9"/>
    </row>
    <row r="31" spans="1:18" x14ac:dyDescent="0.3">
      <c r="A31" s="7"/>
      <c r="C31" s="11"/>
      <c r="D31" s="11"/>
      <c r="E31" s="11"/>
      <c r="F31" s="16"/>
      <c r="H31" s="10"/>
      <c r="I31" s="10"/>
      <c r="J31" s="10"/>
      <c r="K31" s="10"/>
      <c r="L31" s="10"/>
      <c r="M31" s="9"/>
    </row>
    <row r="32" spans="1:18" x14ac:dyDescent="0.3">
      <c r="A32" s="7"/>
      <c r="C32" s="18" t="s">
        <v>28</v>
      </c>
      <c r="D32" s="18" t="s">
        <v>29</v>
      </c>
      <c r="E32" s="18" t="s">
        <v>30</v>
      </c>
      <c r="F32" s="16"/>
      <c r="H32" s="3"/>
      <c r="I32" s="3"/>
      <c r="J32" s="19"/>
      <c r="K32" s="19"/>
      <c r="L32" s="20"/>
    </row>
    <row r="33" spans="1:12" x14ac:dyDescent="0.3">
      <c r="A33" s="7" t="s">
        <v>31</v>
      </c>
      <c r="C33" s="18">
        <f>AVERAGE(C4:C27)</f>
        <v>2.1774372362031252E-3</v>
      </c>
      <c r="D33" s="18">
        <f>AVERAGE(D4:D27)</f>
        <v>-4.8572982979405759E-2</v>
      </c>
      <c r="E33" s="21">
        <f>AVERAGE(E4:E27)</f>
        <v>-2.3197772871601314E-2</v>
      </c>
      <c r="F33" s="16"/>
      <c r="H33" s="3"/>
      <c r="I33" s="3"/>
      <c r="J33" s="19"/>
      <c r="K33" s="19"/>
      <c r="L33" s="22"/>
    </row>
    <row r="34" spans="1:12" x14ac:dyDescent="0.3">
      <c r="A34" s="7" t="s">
        <v>32</v>
      </c>
      <c r="C34" s="18">
        <f>_xlfn.STDEV.S(C4:C27)</f>
        <v>0.1067689049552322</v>
      </c>
      <c r="D34" s="18">
        <f>_xlfn.STDEV.S(D4:D27)</f>
        <v>0.17912250359306203</v>
      </c>
      <c r="E34" s="11">
        <f>STDEV(K4:K27)</f>
        <v>0.13191858645653362</v>
      </c>
      <c r="F34" s="16"/>
      <c r="H34" s="3"/>
      <c r="I34" s="3"/>
      <c r="J34" s="19"/>
      <c r="K34" s="19"/>
      <c r="L34" s="22"/>
    </row>
    <row r="35" spans="1:12" x14ac:dyDescent="0.3">
      <c r="A35" s="7"/>
      <c r="C35" s="11"/>
      <c r="D35" s="11"/>
      <c r="E35" s="16"/>
      <c r="H35" s="3"/>
      <c r="I35" s="19"/>
      <c r="J35" s="23"/>
      <c r="K35" s="1"/>
    </row>
    <row r="36" spans="1:12" x14ac:dyDescent="0.3">
      <c r="A36" s="24" t="s">
        <v>33</v>
      </c>
      <c r="C36" s="25">
        <f>COVAR(C4:C27,D4:D27)</f>
        <v>1.2518508737404127E-2</v>
      </c>
      <c r="D36" s="26"/>
      <c r="E36" s="27"/>
    </row>
    <row r="37" spans="1:12" x14ac:dyDescent="0.3">
      <c r="A37" s="7" t="s">
        <v>34</v>
      </c>
      <c r="C37" s="28">
        <f>CORREL(C4:C27,D4:D27)</f>
        <v>0.68303201948621783</v>
      </c>
      <c r="D37" s="26"/>
      <c r="E37" s="27"/>
    </row>
    <row r="38" spans="1:12" x14ac:dyDescent="0.3">
      <c r="D38" s="25"/>
      <c r="E38" s="27"/>
    </row>
    <row r="39" spans="1:12" x14ac:dyDescent="0.3">
      <c r="A39" s="24"/>
      <c r="C39" s="25"/>
      <c r="D39" s="25"/>
      <c r="E39" s="27"/>
    </row>
    <row r="40" spans="1:12" x14ac:dyDescent="0.3">
      <c r="A40" s="24"/>
      <c r="C40" s="36"/>
      <c r="D40" s="36"/>
      <c r="E40" s="27"/>
    </row>
    <row r="42" spans="1:12" x14ac:dyDescent="0.3">
      <c r="A42" s="7"/>
      <c r="C42" s="28"/>
      <c r="D42" s="28"/>
      <c r="E42" s="16"/>
    </row>
    <row r="43" spans="1:12" x14ac:dyDescent="0.3">
      <c r="D43" s="28"/>
      <c r="E43" s="16"/>
    </row>
    <row r="44" spans="1:12" x14ac:dyDescent="0.3">
      <c r="A44" s="7"/>
      <c r="B44" s="29"/>
      <c r="C44" s="37"/>
      <c r="D44" s="37"/>
      <c r="E44" s="16"/>
    </row>
    <row r="45" spans="1:12" x14ac:dyDescent="0.3">
      <c r="A45" s="7"/>
      <c r="C45" s="37"/>
      <c r="D45" s="37"/>
      <c r="E45" s="16"/>
    </row>
    <row r="49" spans="3:6" x14ac:dyDescent="0.3">
      <c r="C49" s="2" t="s">
        <v>26</v>
      </c>
      <c r="D49" s="2" t="s">
        <v>27</v>
      </c>
      <c r="E49" s="2" t="s">
        <v>24</v>
      </c>
      <c r="F49" s="2" t="s">
        <v>25</v>
      </c>
    </row>
    <row r="50" spans="3:6" x14ac:dyDescent="0.3">
      <c r="C50" s="30">
        <v>2</v>
      </c>
      <c r="D50" s="31">
        <f t="shared" ref="D50:D84" si="9">100%-C50</f>
        <v>-1</v>
      </c>
      <c r="E50" s="13">
        <f>C50*$C$33+D50*$D$33</f>
        <v>5.2927857451812006E-2</v>
      </c>
      <c r="F50" s="32">
        <f t="shared" ref="F50:F81" si="10">SQRT((C50*$C$34)^2+(D50*$D$34)^2+2*C50*D50*$C$34*$D$34*$C$37)</f>
        <v>0.15947445140478303</v>
      </c>
    </row>
    <row r="51" spans="3:6" x14ac:dyDescent="0.3">
      <c r="C51" s="30">
        <v>1.95</v>
      </c>
      <c r="D51" s="31">
        <f t="shared" si="9"/>
        <v>-0.95</v>
      </c>
      <c r="E51" s="13">
        <f t="shared" ref="E51:E114" si="11">C51*$C$33+D51*$D$33</f>
        <v>5.0390336441031559E-2</v>
      </c>
      <c r="F51" s="32">
        <f t="shared" si="10"/>
        <v>0.15461542110509893</v>
      </c>
    </row>
    <row r="52" spans="3:6" x14ac:dyDescent="0.3">
      <c r="C52" s="30">
        <v>1.9</v>
      </c>
      <c r="D52" s="31">
        <f t="shared" si="9"/>
        <v>-0.89999999999999991</v>
      </c>
      <c r="E52" s="13">
        <f t="shared" si="11"/>
        <v>4.7852815430251119E-2</v>
      </c>
      <c r="F52" s="32">
        <f t="shared" si="10"/>
        <v>0.14988846076563633</v>
      </c>
    </row>
    <row r="53" spans="3:6" x14ac:dyDescent="0.3">
      <c r="C53" s="30">
        <v>1.85</v>
      </c>
      <c r="D53" s="31">
        <f t="shared" si="9"/>
        <v>-0.85000000000000009</v>
      </c>
      <c r="E53" s="13">
        <f t="shared" si="11"/>
        <v>4.5315294419470686E-2</v>
      </c>
      <c r="F53" s="32">
        <f t="shared" si="10"/>
        <v>0.14530646005050982</v>
      </c>
    </row>
    <row r="54" spans="3:6" x14ac:dyDescent="0.3">
      <c r="C54" s="30">
        <v>1.8</v>
      </c>
      <c r="D54" s="31">
        <f t="shared" si="9"/>
        <v>-0.8</v>
      </c>
      <c r="E54" s="13">
        <f t="shared" si="11"/>
        <v>4.2777773408690233E-2</v>
      </c>
      <c r="F54" s="32">
        <f t="shared" si="10"/>
        <v>0.1408835633729611</v>
      </c>
    </row>
    <row r="55" spans="3:6" x14ac:dyDescent="0.3">
      <c r="C55" s="30">
        <v>1.75</v>
      </c>
      <c r="D55" s="31">
        <f t="shared" si="9"/>
        <v>-0.75</v>
      </c>
      <c r="E55" s="13">
        <f t="shared" si="11"/>
        <v>4.0240252397909786E-2</v>
      </c>
      <c r="F55" s="32">
        <f t="shared" si="10"/>
        <v>0.13663522225052357</v>
      </c>
    </row>
    <row r="56" spans="3:6" x14ac:dyDescent="0.3">
      <c r="C56" s="30">
        <v>1.7</v>
      </c>
      <c r="D56" s="31">
        <f t="shared" si="9"/>
        <v>-0.7</v>
      </c>
      <c r="E56" s="13">
        <f t="shared" si="11"/>
        <v>3.7702731387129346E-2</v>
      </c>
      <c r="F56" s="32">
        <f t="shared" si="10"/>
        <v>0.13257821813846662</v>
      </c>
    </row>
    <row r="57" spans="3:6" x14ac:dyDescent="0.3">
      <c r="C57" s="30">
        <v>1.65</v>
      </c>
      <c r="D57" s="31">
        <f t="shared" si="9"/>
        <v>-0.64999999999999991</v>
      </c>
      <c r="E57" s="13">
        <f t="shared" si="11"/>
        <v>3.5165210376348899E-2</v>
      </c>
      <c r="F57" s="32">
        <f t="shared" si="10"/>
        <v>0.12873064252393743</v>
      </c>
    </row>
    <row r="58" spans="3:6" x14ac:dyDescent="0.3">
      <c r="C58" s="30">
        <v>1.6</v>
      </c>
      <c r="D58" s="31">
        <f t="shared" si="9"/>
        <v>-0.60000000000000009</v>
      </c>
      <c r="E58" s="13">
        <f t="shared" si="11"/>
        <v>3.2627689365568459E-2</v>
      </c>
      <c r="F58" s="32">
        <f t="shared" si="10"/>
        <v>0.12511181862244175</v>
      </c>
    </row>
    <row r="59" spans="3:6" x14ac:dyDescent="0.3">
      <c r="C59" s="30">
        <v>1.55</v>
      </c>
      <c r="D59" s="31">
        <f t="shared" si="9"/>
        <v>-0.55000000000000004</v>
      </c>
      <c r="E59" s="13">
        <f t="shared" si="11"/>
        <v>3.0090168354788012E-2</v>
      </c>
      <c r="F59" s="32">
        <f t="shared" si="10"/>
        <v>0.12174214729475495</v>
      </c>
    </row>
    <row r="60" spans="3:6" x14ac:dyDescent="0.3">
      <c r="C60" s="30">
        <v>1.5</v>
      </c>
      <c r="D60" s="31">
        <f t="shared" si="9"/>
        <v>-0.5</v>
      </c>
      <c r="E60" s="13">
        <f t="shared" si="11"/>
        <v>2.7552647344007565E-2</v>
      </c>
      <c r="F60" s="32">
        <f t="shared" si="10"/>
        <v>0.1186428595887461</v>
      </c>
    </row>
    <row r="61" spans="3:6" x14ac:dyDescent="0.3">
      <c r="C61" s="30">
        <v>1.45</v>
      </c>
      <c r="D61" s="31">
        <f t="shared" si="9"/>
        <v>-0.44999999999999996</v>
      </c>
      <c r="E61" s="13">
        <f t="shared" si="11"/>
        <v>2.5015126333227122E-2</v>
      </c>
      <c r="F61" s="32">
        <f t="shared" si="10"/>
        <v>0.11583566061186036</v>
      </c>
    </row>
    <row r="62" spans="3:6" x14ac:dyDescent="0.3">
      <c r="C62" s="30">
        <v>1.4</v>
      </c>
      <c r="D62" s="31">
        <f t="shared" si="9"/>
        <v>-0.39999999999999991</v>
      </c>
      <c r="E62" s="13">
        <f t="shared" si="11"/>
        <v>2.2477605322446671E-2</v>
      </c>
      <c r="F62" s="32">
        <f t="shared" si="10"/>
        <v>0.11334225532391409</v>
      </c>
    </row>
    <row r="63" spans="3:6" x14ac:dyDescent="0.3">
      <c r="C63" s="30">
        <v>1.35</v>
      </c>
      <c r="D63" s="31">
        <f t="shared" si="9"/>
        <v>-0.35000000000000009</v>
      </c>
      <c r="E63" s="13">
        <f t="shared" si="11"/>
        <v>1.9940084311666238E-2</v>
      </c>
      <c r="F63" s="32">
        <f t="shared" si="10"/>
        <v>0.11118375712742683</v>
      </c>
    </row>
    <row r="64" spans="3:6" x14ac:dyDescent="0.3">
      <c r="C64" s="30">
        <v>1.3</v>
      </c>
      <c r="D64" s="31">
        <f t="shared" si="9"/>
        <v>-0.30000000000000004</v>
      </c>
      <c r="E64" s="13">
        <f t="shared" si="11"/>
        <v>1.7402563300885791E-2</v>
      </c>
      <c r="F64" s="32">
        <f t="shared" si="10"/>
        <v>0.10937999492852424</v>
      </c>
    </row>
    <row r="65" spans="3:6" x14ac:dyDescent="0.3">
      <c r="C65" s="30">
        <v>1.25</v>
      </c>
      <c r="D65" s="31">
        <f t="shared" si="9"/>
        <v>-0.25</v>
      </c>
      <c r="E65" s="13">
        <f t="shared" si="11"/>
        <v>1.4865042290105346E-2</v>
      </c>
      <c r="F65" s="32">
        <f t="shared" si="10"/>
        <v>0.10794875250178396</v>
      </c>
    </row>
    <row r="66" spans="3:6" x14ac:dyDescent="0.3">
      <c r="C66" s="30">
        <v>1.2</v>
      </c>
      <c r="D66" s="31">
        <f t="shared" si="9"/>
        <v>-0.19999999999999996</v>
      </c>
      <c r="E66" s="13">
        <f t="shared" si="11"/>
        <v>1.2327521279324899E-2</v>
      </c>
      <c r="F66" s="32">
        <f t="shared" si="10"/>
        <v>0.10690499276157726</v>
      </c>
    </row>
    <row r="67" spans="3:6" x14ac:dyDescent="0.3">
      <c r="C67" s="30">
        <v>1.1499999999999999</v>
      </c>
      <c r="D67" s="31">
        <f t="shared" si="9"/>
        <v>-0.14999999999999991</v>
      </c>
      <c r="E67" s="13">
        <f t="shared" si="11"/>
        <v>9.7900002685444524E-3</v>
      </c>
      <c r="F67" s="32">
        <f t="shared" si="10"/>
        <v>0.10626013468158427</v>
      </c>
    </row>
    <row r="68" spans="3:6" x14ac:dyDescent="0.3">
      <c r="C68" s="30">
        <v>1.1000000000000001</v>
      </c>
      <c r="D68" s="31">
        <f t="shared" si="9"/>
        <v>-0.10000000000000009</v>
      </c>
      <c r="E68" s="13">
        <f t="shared" si="11"/>
        <v>7.2524792577640185E-3</v>
      </c>
      <c r="F68" s="32">
        <f t="shared" si="10"/>
        <v>0.10602145727294086</v>
      </c>
    </row>
    <row r="69" spans="3:6" x14ac:dyDescent="0.3">
      <c r="C69" s="30">
        <v>1.05</v>
      </c>
      <c r="D69" s="31">
        <f t="shared" si="9"/>
        <v>-5.0000000000000044E-2</v>
      </c>
      <c r="E69" s="13">
        <f t="shared" si="11"/>
        <v>4.7149582469835716E-3</v>
      </c>
      <c r="F69" s="32">
        <f t="shared" si="10"/>
        <v>0.10619169937684247</v>
      </c>
    </row>
    <row r="70" spans="3:6" x14ac:dyDescent="0.3">
      <c r="C70" s="30">
        <v>1</v>
      </c>
      <c r="D70" s="31">
        <f t="shared" si="9"/>
        <v>0</v>
      </c>
      <c r="E70" s="13">
        <f t="shared" si="11"/>
        <v>2.1774372362031252E-3</v>
      </c>
      <c r="F70" s="32">
        <f t="shared" si="10"/>
        <v>0.1067689049552322</v>
      </c>
    </row>
    <row r="71" spans="3:6" x14ac:dyDescent="0.3">
      <c r="C71" s="30">
        <v>0.95</v>
      </c>
      <c r="D71" s="31">
        <f t="shared" si="9"/>
        <v>5.0000000000000044E-2</v>
      </c>
      <c r="E71" s="13">
        <f t="shared" si="11"/>
        <v>-3.6008377457732131E-4</v>
      </c>
      <c r="F71" s="32">
        <f t="shared" si="10"/>
        <v>0.10774653381279227</v>
      </c>
    </row>
    <row r="72" spans="3:6" x14ac:dyDescent="0.3">
      <c r="C72" s="30">
        <v>0.9</v>
      </c>
      <c r="D72" s="31">
        <f t="shared" si="9"/>
        <v>9.9999999999999978E-2</v>
      </c>
      <c r="E72" s="13">
        <f t="shared" si="11"/>
        <v>-2.8976047853577617E-3</v>
      </c>
      <c r="F72" s="32">
        <f t="shared" si="10"/>
        <v>0.10911382344385623</v>
      </c>
    </row>
    <row r="73" spans="3:6" x14ac:dyDescent="0.3">
      <c r="C73" s="30">
        <v>0.85</v>
      </c>
      <c r="D73" s="31">
        <f t="shared" si="9"/>
        <v>0.15000000000000002</v>
      </c>
      <c r="E73" s="13">
        <f t="shared" si="11"/>
        <v>-5.435125796138209E-3</v>
      </c>
      <c r="F73" s="32">
        <f t="shared" si="10"/>
        <v>0.11085635669160759</v>
      </c>
    </row>
    <row r="74" spans="3:6" x14ac:dyDescent="0.3">
      <c r="C74" s="30">
        <v>0.8</v>
      </c>
      <c r="D74" s="31">
        <f t="shared" si="9"/>
        <v>0.19999999999999996</v>
      </c>
      <c r="E74" s="13">
        <f t="shared" si="11"/>
        <v>-7.9726468069186481E-3</v>
      </c>
      <c r="F74" s="32">
        <f t="shared" si="10"/>
        <v>0.11295676874747655</v>
      </c>
    </row>
    <row r="75" spans="3:6" x14ac:dyDescent="0.3">
      <c r="C75" s="30">
        <v>0.75</v>
      </c>
      <c r="D75" s="31">
        <f t="shared" si="9"/>
        <v>0.25</v>
      </c>
      <c r="E75" s="13">
        <f t="shared" si="11"/>
        <v>-1.0510167817699097E-2</v>
      </c>
      <c r="F75" s="32">
        <f t="shared" si="10"/>
        <v>0.11539551909558238</v>
      </c>
    </row>
    <row r="76" spans="3:6" x14ac:dyDescent="0.3">
      <c r="C76" s="30">
        <v>0.7</v>
      </c>
      <c r="D76" s="31">
        <f t="shared" si="9"/>
        <v>0.30000000000000004</v>
      </c>
      <c r="E76" s="13">
        <f t="shared" si="11"/>
        <v>-1.3047688828479544E-2</v>
      </c>
      <c r="F76" s="32">
        <f t="shared" si="10"/>
        <v>0.11815165882602324</v>
      </c>
    </row>
    <row r="77" spans="3:6" x14ac:dyDescent="0.3">
      <c r="C77" s="30">
        <v>0.65</v>
      </c>
      <c r="D77" s="31">
        <f t="shared" si="9"/>
        <v>0.35</v>
      </c>
      <c r="E77" s="13">
        <f t="shared" si="11"/>
        <v>-1.5585209839259984E-2</v>
      </c>
      <c r="F77" s="32">
        <f t="shared" si="10"/>
        <v>0.12120353779439419</v>
      </c>
    </row>
    <row r="78" spans="3:6" x14ac:dyDescent="0.3">
      <c r="C78" s="30">
        <v>0.6</v>
      </c>
      <c r="D78" s="31">
        <f t="shared" si="9"/>
        <v>0.4</v>
      </c>
      <c r="E78" s="13">
        <f t="shared" si="11"/>
        <v>-1.812273085004043E-2</v>
      </c>
      <c r="F78" s="32">
        <f t="shared" si="10"/>
        <v>0.12452941459328935</v>
      </c>
    </row>
    <row r="79" spans="3:6" x14ac:dyDescent="0.3">
      <c r="C79" s="30">
        <v>0.55000000000000004</v>
      </c>
      <c r="D79" s="31">
        <f t="shared" si="9"/>
        <v>0.44999999999999996</v>
      </c>
      <c r="E79" s="13">
        <f t="shared" si="11"/>
        <v>-2.066025186082087E-2</v>
      </c>
      <c r="F79" s="32">
        <f t="shared" si="10"/>
        <v>0.12810795080146903</v>
      </c>
    </row>
    <row r="80" spans="3:6" x14ac:dyDescent="0.3">
      <c r="C80" s="30">
        <v>0.5</v>
      </c>
      <c r="D80" s="31">
        <f t="shared" si="9"/>
        <v>0.5</v>
      </c>
      <c r="E80" s="13">
        <f t="shared" si="11"/>
        <v>-2.3197772871601317E-2</v>
      </c>
      <c r="F80" s="32">
        <f t="shared" si="10"/>
        <v>0.13191858645653362</v>
      </c>
    </row>
    <row r="81" spans="3:6" x14ac:dyDescent="0.3">
      <c r="C81" s="30">
        <v>0.45</v>
      </c>
      <c r="D81" s="31">
        <f t="shared" si="9"/>
        <v>0.55000000000000004</v>
      </c>
      <c r="E81" s="13">
        <f t="shared" si="11"/>
        <v>-2.5735293882381761E-2</v>
      </c>
      <c r="F81" s="32">
        <f t="shared" si="10"/>
        <v>0.13594180475983952</v>
      </c>
    </row>
    <row r="82" spans="3:6" x14ac:dyDescent="0.3">
      <c r="C82" s="30">
        <v>0.4</v>
      </c>
      <c r="D82" s="31">
        <f t="shared" si="9"/>
        <v>0.6</v>
      </c>
      <c r="E82" s="13">
        <f t="shared" si="11"/>
        <v>-2.8272814893162204E-2</v>
      </c>
      <c r="F82" s="32">
        <f t="shared" ref="F82:F113" si="12">SQRT((C82*$C$34)^2+(D82*$D$34)^2+2*C82*D82*$C$34*$D$34*$C$37)</f>
        <v>0.14015930059959905</v>
      </c>
    </row>
    <row r="83" spans="3:6" x14ac:dyDescent="0.3">
      <c r="C83" s="30">
        <v>0.35</v>
      </c>
      <c r="D83" s="31">
        <f t="shared" si="9"/>
        <v>0.65</v>
      </c>
      <c r="E83" s="13">
        <f t="shared" si="11"/>
        <v>-3.0810335903942651E-2</v>
      </c>
      <c r="F83" s="32">
        <f t="shared" si="12"/>
        <v>0.1445540703069591</v>
      </c>
    </row>
    <row r="84" spans="3:6" x14ac:dyDescent="0.3">
      <c r="C84" s="30">
        <v>0.3</v>
      </c>
      <c r="D84" s="31">
        <f t="shared" si="9"/>
        <v>0.7</v>
      </c>
      <c r="E84" s="13">
        <f t="shared" si="11"/>
        <v>-3.3347856914723091E-2</v>
      </c>
      <c r="F84" s="32">
        <f t="shared" si="12"/>
        <v>0.1491104401931127</v>
      </c>
    </row>
    <row r="85" spans="3:6" x14ac:dyDescent="0.3">
      <c r="C85" s="30">
        <v>0.25</v>
      </c>
      <c r="D85" s="31">
        <f t="shared" ref="D85:D112" si="13">100%-C85</f>
        <v>0.75</v>
      </c>
      <c r="E85" s="13">
        <f t="shared" si="11"/>
        <v>-3.5885377925503538E-2</v>
      </c>
      <c r="F85" s="32">
        <f t="shared" si="12"/>
        <v>0.15381404988294298</v>
      </c>
    </row>
    <row r="86" spans="3:6" x14ac:dyDescent="0.3">
      <c r="C86" s="30">
        <v>0.2</v>
      </c>
      <c r="D86" s="31">
        <f t="shared" si="13"/>
        <v>0.8</v>
      </c>
      <c r="E86" s="13">
        <f t="shared" si="11"/>
        <v>-3.8422898936283985E-2</v>
      </c>
      <c r="F86" s="32">
        <f t="shared" si="12"/>
        <v>0.15865180409543148</v>
      </c>
    </row>
    <row r="87" spans="3:6" x14ac:dyDescent="0.3">
      <c r="C87" s="30">
        <v>0.15</v>
      </c>
      <c r="D87" s="31">
        <f t="shared" si="13"/>
        <v>0.85</v>
      </c>
      <c r="E87" s="13">
        <f t="shared" si="11"/>
        <v>-4.0960419947064425E-2</v>
      </c>
      <c r="F87" s="32">
        <f t="shared" si="12"/>
        <v>0.16361180390977878</v>
      </c>
    </row>
    <row r="88" spans="3:6" x14ac:dyDescent="0.3">
      <c r="C88" s="30">
        <v>0.1</v>
      </c>
      <c r="D88" s="31">
        <f t="shared" si="13"/>
        <v>0.9</v>
      </c>
      <c r="E88" s="13">
        <f t="shared" si="11"/>
        <v>-4.3497940957844865E-2</v>
      </c>
      <c r="F88" s="32">
        <f t="shared" si="12"/>
        <v>0.16868326606104925</v>
      </c>
    </row>
    <row r="89" spans="3:6" x14ac:dyDescent="0.3">
      <c r="C89" s="30">
        <v>0.05</v>
      </c>
      <c r="D89" s="31">
        <f t="shared" si="13"/>
        <v>0.95</v>
      </c>
      <c r="E89" s="13">
        <f t="shared" si="11"/>
        <v>-4.6035461968625312E-2</v>
      </c>
      <c r="F89" s="32">
        <f t="shared" si="12"/>
        <v>0.17385643661931988</v>
      </c>
    </row>
    <row r="90" spans="3:6" x14ac:dyDescent="0.3">
      <c r="C90" s="30">
        <v>0</v>
      </c>
      <c r="D90" s="31">
        <f t="shared" si="13"/>
        <v>1</v>
      </c>
      <c r="E90" s="13">
        <f t="shared" si="11"/>
        <v>-4.8572982979405759E-2</v>
      </c>
      <c r="F90" s="32">
        <f t="shared" si="12"/>
        <v>0.17912250359306203</v>
      </c>
    </row>
    <row r="91" spans="3:6" x14ac:dyDescent="0.3">
      <c r="C91" s="30">
        <v>-4.9999999999999802E-2</v>
      </c>
      <c r="D91" s="31">
        <f t="shared" si="13"/>
        <v>1.0499999999999998</v>
      </c>
      <c r="E91" s="13">
        <f t="shared" si="11"/>
        <v>-5.1110503990186192E-2</v>
      </c>
      <c r="F91" s="32">
        <f t="shared" si="12"/>
        <v>0.18447351156049344</v>
      </c>
    </row>
    <row r="92" spans="3:6" x14ac:dyDescent="0.3">
      <c r="C92" s="30">
        <v>-0.1</v>
      </c>
      <c r="D92" s="31">
        <f t="shared" si="13"/>
        <v>1.1000000000000001</v>
      </c>
      <c r="E92" s="13">
        <f t="shared" si="11"/>
        <v>-5.3648025000966652E-2</v>
      </c>
      <c r="F92" s="32">
        <f t="shared" si="12"/>
        <v>0.18990228033387743</v>
      </c>
    </row>
    <row r="93" spans="3:6" x14ac:dyDescent="0.3">
      <c r="C93" s="30">
        <v>-0.15</v>
      </c>
      <c r="D93" s="31">
        <f t="shared" si="13"/>
        <v>1.1499999999999999</v>
      </c>
      <c r="E93" s="13">
        <f t="shared" si="11"/>
        <v>-5.6185546011747085E-2</v>
      </c>
      <c r="F93" s="32">
        <f t="shared" si="12"/>
        <v>0.19540232884765646</v>
      </c>
    </row>
    <row r="94" spans="3:6" x14ac:dyDescent="0.3">
      <c r="C94" s="30">
        <v>-0.2</v>
      </c>
      <c r="D94" s="31">
        <f t="shared" si="13"/>
        <v>1.2</v>
      </c>
      <c r="E94" s="13">
        <f t="shared" si="11"/>
        <v>-5.8723067022527532E-2</v>
      </c>
      <c r="F94" s="32">
        <f t="shared" si="12"/>
        <v>0.20096780487606181</v>
      </c>
    </row>
    <row r="95" spans="3:6" x14ac:dyDescent="0.3">
      <c r="C95" s="30">
        <v>-0.25</v>
      </c>
      <c r="D95" s="31">
        <f t="shared" si="13"/>
        <v>1.25</v>
      </c>
      <c r="E95" s="13">
        <f t="shared" si="11"/>
        <v>-6.1260588033307979E-2</v>
      </c>
      <c r="F95" s="32">
        <f t="shared" si="12"/>
        <v>0.20659342077823312</v>
      </c>
    </row>
    <row r="96" spans="3:6" x14ac:dyDescent="0.3">
      <c r="C96" s="30">
        <v>-0.3</v>
      </c>
      <c r="D96" s="31">
        <f t="shared" si="13"/>
        <v>1.3</v>
      </c>
      <c r="E96" s="13">
        <f t="shared" si="11"/>
        <v>-6.3798109044088433E-2</v>
      </c>
      <c r="F96" s="32">
        <f t="shared" si="12"/>
        <v>0.21227439519531172</v>
      </c>
    </row>
    <row r="97" spans="3:6" x14ac:dyDescent="0.3">
      <c r="C97" s="30">
        <v>-0.35</v>
      </c>
      <c r="D97" s="31">
        <f t="shared" si="13"/>
        <v>1.35</v>
      </c>
      <c r="E97" s="13">
        <f t="shared" si="11"/>
        <v>-6.6335630054868866E-2</v>
      </c>
      <c r="F97" s="32">
        <f t="shared" si="12"/>
        <v>0.21800640044905273</v>
      </c>
    </row>
    <row r="98" spans="3:6" x14ac:dyDescent="0.3">
      <c r="C98" s="30">
        <v>-0.4</v>
      </c>
      <c r="D98" s="31">
        <f t="shared" si="13"/>
        <v>1.4</v>
      </c>
      <c r="E98" s="13">
        <f t="shared" si="11"/>
        <v>-6.8873151065649313E-2</v>
      </c>
      <c r="F98" s="32">
        <f t="shared" si="12"/>
        <v>0.22378551528752738</v>
      </c>
    </row>
    <row r="99" spans="3:6" x14ac:dyDescent="0.3">
      <c r="C99" s="30">
        <v>-0.45</v>
      </c>
      <c r="D99" s="31">
        <f t="shared" si="13"/>
        <v>1.45</v>
      </c>
      <c r="E99" s="13">
        <f t="shared" si="11"/>
        <v>-7.141067207642976E-2</v>
      </c>
      <c r="F99" s="32">
        <f t="shared" si="12"/>
        <v>0.2296081825693275</v>
      </c>
    </row>
    <row r="100" spans="3:6" x14ac:dyDescent="0.3">
      <c r="C100" s="30">
        <v>-0.5</v>
      </c>
      <c r="D100" s="31">
        <f t="shared" si="13"/>
        <v>1.5</v>
      </c>
      <c r="E100" s="13">
        <f t="shared" si="11"/>
        <v>-7.3948193087210193E-2</v>
      </c>
      <c r="F100" s="32">
        <f t="shared" si="12"/>
        <v>0.23547117145758872</v>
      </c>
    </row>
    <row r="101" spans="3:6" x14ac:dyDescent="0.3">
      <c r="C101" s="30">
        <v>-0.55000000000000004</v>
      </c>
      <c r="D101" s="31">
        <f t="shared" si="13"/>
        <v>1.55</v>
      </c>
      <c r="E101" s="13">
        <f t="shared" si="11"/>
        <v>-7.6485714097990654E-2</v>
      </c>
      <c r="F101" s="32">
        <f t="shared" si="12"/>
        <v>0.24137154369760067</v>
      </c>
    </row>
    <row r="102" spans="3:6" x14ac:dyDescent="0.3">
      <c r="C102" s="30">
        <v>-0.6</v>
      </c>
      <c r="D102" s="31">
        <f t="shared" si="13"/>
        <v>1.6</v>
      </c>
      <c r="E102" s="13">
        <f t="shared" si="11"/>
        <v>-7.90232351087711E-2</v>
      </c>
      <c r="F102" s="32">
        <f t="shared" si="12"/>
        <v>0.24730662356849731</v>
      </c>
    </row>
    <row r="103" spans="3:6" x14ac:dyDescent="0.3">
      <c r="C103" s="30">
        <v>-0.65</v>
      </c>
      <c r="D103" s="31">
        <f t="shared" si="13"/>
        <v>1.65</v>
      </c>
      <c r="E103" s="13">
        <f t="shared" si="11"/>
        <v>-8.156075611955152E-2</v>
      </c>
      <c r="F103" s="32">
        <f t="shared" si="12"/>
        <v>0.25327397112469358</v>
      </c>
    </row>
    <row r="104" spans="3:6" x14ac:dyDescent="0.3">
      <c r="C104" s="30">
        <v>-0.7</v>
      </c>
      <c r="D104" s="31">
        <f t="shared" si="13"/>
        <v>1.7</v>
      </c>
      <c r="E104" s="13">
        <f t="shared" si="11"/>
        <v>-8.409827713033198E-2</v>
      </c>
      <c r="F104" s="32">
        <f t="shared" si="12"/>
        <v>0.25927135837231979</v>
      </c>
    </row>
    <row r="105" spans="3:6" x14ac:dyDescent="0.3">
      <c r="C105" s="30">
        <v>-0.75</v>
      </c>
      <c r="D105" s="31">
        <f t="shared" si="13"/>
        <v>1.75</v>
      </c>
      <c r="E105" s="13">
        <f t="shared" si="11"/>
        <v>-8.6635798141112413E-2</v>
      </c>
      <c r="F105" s="32">
        <f t="shared" si="12"/>
        <v>0.26529674805718551</v>
      </c>
    </row>
    <row r="106" spans="3:6" x14ac:dyDescent="0.3">
      <c r="C106" s="30">
        <v>-0.8</v>
      </c>
      <c r="D106" s="31">
        <f t="shared" si="13"/>
        <v>1.8</v>
      </c>
      <c r="E106" s="13">
        <f t="shared" si="11"/>
        <v>-8.917331915189286E-2</v>
      </c>
      <c r="F106" s="32">
        <f t="shared" si="12"/>
        <v>0.27134827477200157</v>
      </c>
    </row>
    <row r="107" spans="3:6" x14ac:dyDescent="0.3">
      <c r="C107" s="30">
        <v>-0.85</v>
      </c>
      <c r="D107" s="31">
        <f t="shared" si="13"/>
        <v>1.85</v>
      </c>
      <c r="E107" s="13">
        <f t="shared" si="11"/>
        <v>-9.1710840162673321E-2</v>
      </c>
      <c r="F107" s="32">
        <f t="shared" si="12"/>
        <v>0.27742422812058004</v>
      </c>
    </row>
    <row r="108" spans="3:6" x14ac:dyDescent="0.3">
      <c r="C108" s="30">
        <v>-0.9</v>
      </c>
      <c r="D108" s="31">
        <f t="shared" si="13"/>
        <v>1.9</v>
      </c>
      <c r="E108" s="13">
        <f t="shared" si="11"/>
        <v>-9.424836117345374E-2</v>
      </c>
      <c r="F108" s="32">
        <f t="shared" si="12"/>
        <v>0.28352303770486026</v>
      </c>
    </row>
    <row r="109" spans="3:6" x14ac:dyDescent="0.3">
      <c r="C109" s="30">
        <v>-0.95</v>
      </c>
      <c r="D109" s="31">
        <f t="shared" si="13"/>
        <v>1.95</v>
      </c>
      <c r="E109" s="13">
        <f t="shared" si="11"/>
        <v>-9.6785882184234201E-2</v>
      </c>
      <c r="F109" s="32">
        <f t="shared" si="12"/>
        <v>0.28964325972654315</v>
      </c>
    </row>
    <row r="110" spans="3:6" x14ac:dyDescent="0.3">
      <c r="C110" s="30">
        <v>-1</v>
      </c>
      <c r="D110" s="31">
        <f t="shared" si="13"/>
        <v>2</v>
      </c>
      <c r="E110" s="13">
        <f t="shared" si="11"/>
        <v>-9.9323403195014648E-2</v>
      </c>
      <c r="F110" s="32">
        <f t="shared" si="12"/>
        <v>0.29578356501871067</v>
      </c>
    </row>
    <row r="111" spans="3:6" x14ac:dyDescent="0.3">
      <c r="C111" s="30">
        <v>-1.05</v>
      </c>
      <c r="D111" s="31">
        <f t="shared" si="13"/>
        <v>2.0499999999999998</v>
      </c>
      <c r="E111" s="13">
        <f t="shared" si="11"/>
        <v>-0.10186092420579508</v>
      </c>
      <c r="F111" s="32">
        <f t="shared" si="12"/>
        <v>0.30194272834408847</v>
      </c>
    </row>
    <row r="112" spans="3:6" x14ac:dyDescent="0.3">
      <c r="C112" s="30">
        <v>-1.1000000000000001</v>
      </c>
      <c r="D112" s="31">
        <f t="shared" si="13"/>
        <v>2.1</v>
      </c>
      <c r="E112" s="13">
        <f t="shared" si="11"/>
        <v>-0.10439844521657554</v>
      </c>
      <c r="F112" s="32">
        <f t="shared" si="12"/>
        <v>0.30811961881564814</v>
      </c>
    </row>
    <row r="113" spans="3:6" x14ac:dyDescent="0.3">
      <c r="C113" s="30">
        <v>-1.1499999999999999</v>
      </c>
      <c r="D113" s="31">
        <f t="shared" ref="D113:D147" si="14">100%-C113</f>
        <v>2.15</v>
      </c>
      <c r="E113" s="13">
        <f t="shared" si="11"/>
        <v>-0.10693596622735596</v>
      </c>
      <c r="F113" s="32">
        <f t="shared" si="12"/>
        <v>0.31431319131220475</v>
      </c>
    </row>
    <row r="114" spans="3:6" x14ac:dyDescent="0.3">
      <c r="C114" s="30">
        <v>-1.2</v>
      </c>
      <c r="D114" s="31">
        <f t="shared" si="14"/>
        <v>2.2000000000000002</v>
      </c>
      <c r="E114" s="13">
        <f t="shared" si="11"/>
        <v>-0.10947348723813642</v>
      </c>
      <c r="F114" s="32">
        <f t="shared" ref="F114:F145" si="15">SQRT((C114*$C$34)^2+(D114*$D$34)^2+2*C114*D114*$C$34*$D$34*$C$37)</f>
        <v>0.32052247877669832</v>
      </c>
    </row>
    <row r="115" spans="3:6" x14ac:dyDescent="0.3">
      <c r="C115" s="30">
        <v>-1.25</v>
      </c>
      <c r="D115" s="31">
        <f t="shared" si="14"/>
        <v>2.25</v>
      </c>
      <c r="E115" s="13">
        <f t="shared" ref="E115:E170" si="16">C115*$C$33+D115*$D$33</f>
        <v>-0.11201100824891687</v>
      </c>
      <c r="F115" s="32">
        <f t="shared" si="15"/>
        <v>0.32674658529813194</v>
      </c>
    </row>
    <row r="116" spans="3:6" x14ac:dyDescent="0.3">
      <c r="C116" s="30">
        <v>-1.3</v>
      </c>
      <c r="D116" s="31">
        <f t="shared" si="14"/>
        <v>2.2999999999999998</v>
      </c>
      <c r="E116" s="13">
        <f t="shared" si="16"/>
        <v>-0.11454852925969729</v>
      </c>
      <c r="F116" s="32">
        <f t="shared" si="15"/>
        <v>0.33298467988986208</v>
      </c>
    </row>
    <row r="117" spans="3:6" x14ac:dyDescent="0.3">
      <c r="C117" s="30">
        <v>-1.35</v>
      </c>
      <c r="D117" s="31">
        <f t="shared" si="14"/>
        <v>2.35</v>
      </c>
      <c r="E117" s="13">
        <f t="shared" si="16"/>
        <v>-0.11708605027047776</v>
      </c>
      <c r="F117" s="32">
        <f t="shared" si="15"/>
        <v>0.33923599088724732</v>
      </c>
    </row>
    <row r="118" spans="3:6" x14ac:dyDescent="0.3">
      <c r="C118" s="30">
        <v>-1.4</v>
      </c>
      <c r="D118" s="31">
        <f t="shared" si="14"/>
        <v>2.4</v>
      </c>
      <c r="E118" s="13">
        <f t="shared" si="16"/>
        <v>-0.1196235712812582</v>
      </c>
      <c r="F118" s="32">
        <f t="shared" si="15"/>
        <v>0.34549980089673737</v>
      </c>
    </row>
    <row r="119" spans="3:6" x14ac:dyDescent="0.3">
      <c r="C119" s="30">
        <v>-1.45</v>
      </c>
      <c r="D119" s="31">
        <f t="shared" si="14"/>
        <v>2.4500000000000002</v>
      </c>
      <c r="E119" s="13">
        <f t="shared" si="16"/>
        <v>-0.12216109229203864</v>
      </c>
      <c r="F119" s="32">
        <f t="shared" si="15"/>
        <v>0.35177544223645268</v>
      </c>
    </row>
    <row r="120" spans="3:6" x14ac:dyDescent="0.3">
      <c r="C120" s="30">
        <v>-1.5</v>
      </c>
      <c r="D120" s="31">
        <f t="shared" si="14"/>
        <v>2.5</v>
      </c>
      <c r="E120" s="13">
        <f t="shared" si="16"/>
        <v>-0.12469861330281909</v>
      </c>
      <c r="F120" s="32">
        <f t="shared" si="15"/>
        <v>0.35806229281530411</v>
      </c>
    </row>
    <row r="121" spans="3:6" x14ac:dyDescent="0.3">
      <c r="C121" s="30">
        <v>-1.55</v>
      </c>
      <c r="D121" s="31">
        <f t="shared" si="14"/>
        <v>2.5499999999999998</v>
      </c>
      <c r="E121" s="13">
        <f t="shared" si="16"/>
        <v>-0.12723613431359951</v>
      </c>
      <c r="F121" s="32">
        <f t="shared" si="15"/>
        <v>0.3643597724038527</v>
      </c>
    </row>
    <row r="122" spans="3:6" x14ac:dyDescent="0.3">
      <c r="C122" s="30">
        <v>-1.6</v>
      </c>
      <c r="D122" s="31">
        <f t="shared" si="14"/>
        <v>2.6</v>
      </c>
      <c r="E122" s="13">
        <f t="shared" si="16"/>
        <v>-0.12977365532437998</v>
      </c>
      <c r="F122" s="32">
        <f t="shared" si="15"/>
        <v>0.37066733925550588</v>
      </c>
    </row>
    <row r="123" spans="3:6" x14ac:dyDescent="0.3">
      <c r="C123" s="30">
        <v>-1.65</v>
      </c>
      <c r="D123" s="31">
        <f t="shared" si="14"/>
        <v>2.65</v>
      </c>
      <c r="E123" s="13">
        <f t="shared" si="16"/>
        <v>-0.1323111763351604</v>
      </c>
      <c r="F123" s="32">
        <f t="shared" si="15"/>
        <v>0.37698448704138898</v>
      </c>
    </row>
    <row r="124" spans="3:6" x14ac:dyDescent="0.3">
      <c r="C124" s="30">
        <v>-1.7</v>
      </c>
      <c r="D124" s="31">
        <f t="shared" si="14"/>
        <v>2.7</v>
      </c>
      <c r="E124" s="13">
        <f t="shared" si="16"/>
        <v>-0.13484869734594088</v>
      </c>
      <c r="F124" s="32">
        <f t="shared" si="15"/>
        <v>0.38331074206640264</v>
      </c>
    </row>
    <row r="125" spans="3:6" x14ac:dyDescent="0.3">
      <c r="C125" s="30">
        <v>-1.75</v>
      </c>
      <c r="D125" s="31">
        <f t="shared" si="14"/>
        <v>2.75</v>
      </c>
      <c r="E125" s="13">
        <f t="shared" si="16"/>
        <v>-0.13738621835672132</v>
      </c>
      <c r="F125" s="32">
        <f t="shared" si="15"/>
        <v>0.38964566073763385</v>
      </c>
    </row>
    <row r="126" spans="3:6" x14ac:dyDescent="0.3">
      <c r="C126" s="30">
        <v>-1.8</v>
      </c>
      <c r="D126" s="31">
        <f t="shared" si="14"/>
        <v>2.8</v>
      </c>
      <c r="E126" s="13">
        <f t="shared" si="16"/>
        <v>-0.13992373936750174</v>
      </c>
      <c r="F126" s="32">
        <f t="shared" si="15"/>
        <v>0.39598882725952295</v>
      </c>
    </row>
    <row r="127" spans="3:6" x14ac:dyDescent="0.3">
      <c r="C127" s="30">
        <v>-1.85</v>
      </c>
      <c r="D127" s="31">
        <f t="shared" si="14"/>
        <v>2.85</v>
      </c>
      <c r="E127" s="13">
        <f t="shared" si="16"/>
        <v>-0.14246126037828219</v>
      </c>
      <c r="F127" s="32">
        <f t="shared" si="15"/>
        <v>0.40233985153301866</v>
      </c>
    </row>
    <row r="128" spans="3:6" x14ac:dyDescent="0.3">
      <c r="C128" s="30">
        <v>-1.9</v>
      </c>
      <c r="D128" s="31">
        <f t="shared" si="14"/>
        <v>2.9</v>
      </c>
      <c r="E128" s="13">
        <f t="shared" si="16"/>
        <v>-0.14499878138906264</v>
      </c>
      <c r="F128" s="32">
        <f t="shared" si="15"/>
        <v>0.40869836723846203</v>
      </c>
    </row>
    <row r="129" spans="3:6" x14ac:dyDescent="0.3">
      <c r="C129" s="30">
        <v>-1.95</v>
      </c>
      <c r="D129" s="31">
        <f t="shared" si="14"/>
        <v>2.95</v>
      </c>
      <c r="E129" s="13">
        <f t="shared" si="16"/>
        <v>-0.14753630239984308</v>
      </c>
      <c r="F129" s="32">
        <f t="shared" si="15"/>
        <v>0.41506403008414505</v>
      </c>
    </row>
    <row r="130" spans="3:6" x14ac:dyDescent="0.3">
      <c r="C130" s="30">
        <v>-2</v>
      </c>
      <c r="D130" s="31">
        <f t="shared" si="14"/>
        <v>3</v>
      </c>
      <c r="E130" s="13">
        <f t="shared" si="16"/>
        <v>-0.15007382341062353</v>
      </c>
      <c r="F130" s="32">
        <f t="shared" si="15"/>
        <v>0.42143651620443784</v>
      </c>
    </row>
    <row r="131" spans="3:6" x14ac:dyDescent="0.3">
      <c r="C131" s="30">
        <v>-2.0499999999999998</v>
      </c>
      <c r="D131" s="31">
        <f t="shared" si="14"/>
        <v>3.05</v>
      </c>
      <c r="E131" s="13">
        <f t="shared" si="16"/>
        <v>-0.15261134442140395</v>
      </c>
      <c r="F131" s="32">
        <f t="shared" si="15"/>
        <v>0.42781552069310053</v>
      </c>
    </row>
    <row r="132" spans="3:6" x14ac:dyDescent="0.3">
      <c r="C132" s="30">
        <v>-2.1</v>
      </c>
      <c r="D132" s="31">
        <f t="shared" si="14"/>
        <v>3.1</v>
      </c>
      <c r="E132" s="13">
        <f t="shared" si="16"/>
        <v>-0.15514886543218442</v>
      </c>
      <c r="F132" s="32">
        <f t="shared" si="15"/>
        <v>0.43420075625892018</v>
      </c>
    </row>
    <row r="133" spans="3:6" x14ac:dyDescent="0.3">
      <c r="C133" s="30">
        <v>-2.15</v>
      </c>
      <c r="D133" s="31">
        <f t="shared" si="14"/>
        <v>3.15</v>
      </c>
      <c r="E133" s="13">
        <f t="shared" si="16"/>
        <v>-0.15768638644296484</v>
      </c>
      <c r="F133" s="32">
        <f t="shared" si="15"/>
        <v>0.44059195199215989</v>
      </c>
    </row>
    <row r="134" spans="3:6" x14ac:dyDescent="0.3">
      <c r="C134" s="30">
        <v>-2.2000000000000002</v>
      </c>
      <c r="D134" s="31">
        <f t="shared" si="14"/>
        <v>3.2</v>
      </c>
      <c r="E134" s="13">
        <f t="shared" si="16"/>
        <v>-0.16022390745374532</v>
      </c>
      <c r="F134" s="32">
        <f t="shared" si="15"/>
        <v>0.44698885223150642</v>
      </c>
    </row>
    <row r="135" spans="3:6" x14ac:dyDescent="0.3">
      <c r="C135" s="30">
        <v>-2.25</v>
      </c>
      <c r="D135" s="31">
        <f t="shared" si="14"/>
        <v>3.25</v>
      </c>
      <c r="E135" s="13">
        <f t="shared" si="16"/>
        <v>-0.16276142846452576</v>
      </c>
      <c r="F135" s="32">
        <f t="shared" si="15"/>
        <v>0.45339121552225853</v>
      </c>
    </row>
    <row r="136" spans="3:6" x14ac:dyDescent="0.3">
      <c r="C136" s="30">
        <v>-2.2999999999999998</v>
      </c>
      <c r="D136" s="31">
        <f t="shared" si="14"/>
        <v>3.3</v>
      </c>
      <c r="E136" s="13">
        <f t="shared" si="16"/>
        <v>-0.16529894947530616</v>
      </c>
      <c r="F136" s="32">
        <f t="shared" si="15"/>
        <v>0.45979881365744807</v>
      </c>
    </row>
    <row r="137" spans="3:6" x14ac:dyDescent="0.3">
      <c r="C137" s="30">
        <v>-2.35</v>
      </c>
      <c r="D137" s="31">
        <f t="shared" si="14"/>
        <v>3.35</v>
      </c>
      <c r="E137" s="13">
        <f t="shared" si="16"/>
        <v>-0.16783647048608663</v>
      </c>
      <c r="F137" s="32">
        <f t="shared" si="15"/>
        <v>0.46621143079441596</v>
      </c>
    </row>
    <row r="138" spans="3:6" x14ac:dyDescent="0.3">
      <c r="C138" s="30">
        <v>-2.4</v>
      </c>
      <c r="D138" s="31">
        <f t="shared" si="14"/>
        <v>3.4</v>
      </c>
      <c r="E138" s="13">
        <f t="shared" si="16"/>
        <v>-0.17037399149686708</v>
      </c>
      <c r="F138" s="32">
        <f t="shared" si="15"/>
        <v>0.47262886264011666</v>
      </c>
    </row>
    <row r="139" spans="3:6" x14ac:dyDescent="0.3">
      <c r="C139" s="30">
        <v>-2.4500000000000002</v>
      </c>
      <c r="D139" s="31">
        <f t="shared" si="14"/>
        <v>3.45</v>
      </c>
      <c r="E139" s="13">
        <f t="shared" si="16"/>
        <v>-0.17291151250764752</v>
      </c>
      <c r="F139" s="32">
        <f t="shared" si="15"/>
        <v>0.4790509156990917</v>
      </c>
    </row>
    <row r="140" spans="3:6" x14ac:dyDescent="0.3">
      <c r="C140" s="30">
        <v>-2.5</v>
      </c>
      <c r="D140" s="31">
        <f t="shared" si="14"/>
        <v>3.5</v>
      </c>
      <c r="E140" s="13">
        <f t="shared" si="16"/>
        <v>-0.17544903351842797</v>
      </c>
      <c r="F140" s="32">
        <f t="shared" si="15"/>
        <v>0.48547740657863814</v>
      </c>
    </row>
    <row r="141" spans="3:6" x14ac:dyDescent="0.3">
      <c r="C141" s="30">
        <v>-2.5499999999999998</v>
      </c>
      <c r="D141" s="31">
        <f t="shared" si="14"/>
        <v>3.55</v>
      </c>
      <c r="E141" s="13">
        <f t="shared" si="16"/>
        <v>-0.17798655452920842</v>
      </c>
      <c r="F141" s="32">
        <f t="shared" si="15"/>
        <v>0.49190816134623777</v>
      </c>
    </row>
    <row r="142" spans="3:6" x14ac:dyDescent="0.3">
      <c r="C142" s="30">
        <v>-2.6</v>
      </c>
      <c r="D142" s="31">
        <f t="shared" si="14"/>
        <v>3.6</v>
      </c>
      <c r="E142" s="13">
        <f t="shared" si="16"/>
        <v>-0.18052407553998884</v>
      </c>
      <c r="F142" s="32">
        <f t="shared" si="15"/>
        <v>0.49834301493478</v>
      </c>
    </row>
    <row r="143" spans="3:6" x14ac:dyDescent="0.3">
      <c r="C143" s="30">
        <v>-2.65</v>
      </c>
      <c r="D143" s="31">
        <f t="shared" si="14"/>
        <v>3.65</v>
      </c>
      <c r="E143" s="13">
        <f t="shared" si="16"/>
        <v>-0.18306159655076928</v>
      </c>
      <c r="F143" s="32">
        <f t="shared" si="15"/>
        <v>0.50478181059153715</v>
      </c>
    </row>
    <row r="144" spans="3:6" x14ac:dyDescent="0.3">
      <c r="C144" s="30">
        <v>-2.7</v>
      </c>
      <c r="D144" s="31">
        <f t="shared" si="14"/>
        <v>3.7</v>
      </c>
      <c r="E144" s="13">
        <f t="shared" si="16"/>
        <v>-0.18559911756154976</v>
      </c>
      <c r="F144" s="32">
        <f t="shared" si="15"/>
        <v>0.51122439936723363</v>
      </c>
    </row>
    <row r="145" spans="3:6" x14ac:dyDescent="0.3">
      <c r="C145" s="30">
        <v>-2.75</v>
      </c>
      <c r="D145" s="31">
        <f t="shared" si="14"/>
        <v>3.75</v>
      </c>
      <c r="E145" s="13">
        <f t="shared" si="16"/>
        <v>-0.18813663857233021</v>
      </c>
      <c r="F145" s="32">
        <f t="shared" si="15"/>
        <v>0.51767063964188764</v>
      </c>
    </row>
    <row r="146" spans="3:6" x14ac:dyDescent="0.3">
      <c r="C146" s="30">
        <v>-2.8</v>
      </c>
      <c r="D146" s="31">
        <f t="shared" si="14"/>
        <v>3.8</v>
      </c>
      <c r="E146" s="13">
        <f t="shared" si="16"/>
        <v>-0.19067415958311063</v>
      </c>
      <c r="F146" s="32">
        <f t="shared" ref="F146:F170" si="17">SQRT((C146*$C$34)^2+(D146*$D$34)^2+2*C146*D146*$C$34*$D$34*$C$37)</f>
        <v>0.52412039668441368</v>
      </c>
    </row>
    <row r="147" spans="3:6" x14ac:dyDescent="0.3">
      <c r="C147" s="30">
        <v>-2.85</v>
      </c>
      <c r="D147" s="31">
        <f t="shared" si="14"/>
        <v>3.85</v>
      </c>
      <c r="E147" s="13">
        <f t="shared" si="16"/>
        <v>-0.19321168059389107</v>
      </c>
      <c r="F147" s="32">
        <f t="shared" si="17"/>
        <v>0.53057354224324804</v>
      </c>
    </row>
    <row r="148" spans="3:6" x14ac:dyDescent="0.3">
      <c r="C148" s="30">
        <v>-2.9</v>
      </c>
      <c r="D148" s="31">
        <f t="shared" ref="D148:D160" si="18">100%-C148</f>
        <v>3.9</v>
      </c>
      <c r="E148" s="13">
        <f t="shared" si="16"/>
        <v>-0.19574920160467152</v>
      </c>
      <c r="F148" s="32">
        <f t="shared" si="17"/>
        <v>0.5370299541655027</v>
      </c>
    </row>
    <row r="149" spans="3:6" x14ac:dyDescent="0.3">
      <c r="C149" s="30">
        <v>-2.95</v>
      </c>
      <c r="D149" s="31">
        <f t="shared" si="18"/>
        <v>3.95</v>
      </c>
      <c r="E149" s="13">
        <f t="shared" si="16"/>
        <v>-0.19828672261545197</v>
      </c>
      <c r="F149" s="32">
        <f t="shared" si="17"/>
        <v>0.54348951604238938</v>
      </c>
    </row>
    <row r="150" spans="3:6" x14ac:dyDescent="0.3">
      <c r="C150" s="30">
        <v>-3</v>
      </c>
      <c r="D150" s="31">
        <f t="shared" si="18"/>
        <v>4</v>
      </c>
      <c r="E150" s="13">
        <f t="shared" si="16"/>
        <v>-0.20082424362623241</v>
      </c>
      <c r="F150" s="32">
        <f t="shared" si="17"/>
        <v>0.54995211687883616</v>
      </c>
    </row>
    <row r="151" spans="3:6" x14ac:dyDescent="0.3">
      <c r="C151" s="30">
        <v>-3.05</v>
      </c>
      <c r="D151" s="31">
        <f t="shared" si="18"/>
        <v>4.05</v>
      </c>
      <c r="E151" s="13">
        <f t="shared" si="16"/>
        <v>-0.20336176463701286</v>
      </c>
      <c r="F151" s="32">
        <f t="shared" si="17"/>
        <v>0.5564176507854236</v>
      </c>
    </row>
    <row r="152" spans="3:6" x14ac:dyDescent="0.3">
      <c r="C152" s="30">
        <v>-3.1</v>
      </c>
      <c r="D152" s="31">
        <f t="shared" si="18"/>
        <v>4.0999999999999996</v>
      </c>
      <c r="E152" s="13">
        <f t="shared" si="16"/>
        <v>-0.20589928564779331</v>
      </c>
      <c r="F152" s="32">
        <f t="shared" si="17"/>
        <v>0.56288601669091087</v>
      </c>
    </row>
    <row r="153" spans="3:6" x14ac:dyDescent="0.3">
      <c r="C153" s="30">
        <v>-3.15</v>
      </c>
      <c r="D153" s="31">
        <f t="shared" si="18"/>
        <v>4.1500000000000004</v>
      </c>
      <c r="E153" s="13">
        <f t="shared" si="16"/>
        <v>-0.20843680665857375</v>
      </c>
      <c r="F153" s="32">
        <f t="shared" si="17"/>
        <v>0.56935711807378442</v>
      </c>
    </row>
    <row r="154" spans="3:6" x14ac:dyDescent="0.3">
      <c r="C154" s="30">
        <v>-3.2</v>
      </c>
      <c r="D154" s="31">
        <f t="shared" si="18"/>
        <v>4.2</v>
      </c>
      <c r="E154" s="13">
        <f t="shared" si="16"/>
        <v>-0.2109743276693542</v>
      </c>
      <c r="F154" s="32">
        <f t="shared" si="17"/>
        <v>0.57583086271139039</v>
      </c>
    </row>
    <row r="155" spans="3:6" x14ac:dyDescent="0.3">
      <c r="C155" s="30">
        <v>-3.25</v>
      </c>
      <c r="D155" s="31">
        <f t="shared" si="18"/>
        <v>4.25</v>
      </c>
      <c r="E155" s="13">
        <f t="shared" si="16"/>
        <v>-0.21351184868013462</v>
      </c>
      <c r="F155" s="32">
        <f t="shared" si="17"/>
        <v>0.5823071624453342</v>
      </c>
    </row>
    <row r="156" spans="3:6" x14ac:dyDescent="0.3">
      <c r="C156" s="30">
        <v>-3.3</v>
      </c>
      <c r="D156" s="31">
        <f t="shared" si="18"/>
        <v>4.3</v>
      </c>
      <c r="E156" s="13">
        <f t="shared" si="16"/>
        <v>-0.21604936969091507</v>
      </c>
      <c r="F156" s="32">
        <f t="shared" si="17"/>
        <v>0.58878593296194137</v>
      </c>
    </row>
    <row r="157" spans="3:6" x14ac:dyDescent="0.3">
      <c r="C157" s="30">
        <v>-3.35</v>
      </c>
      <c r="D157" s="31">
        <f t="shared" si="18"/>
        <v>4.3499999999999996</v>
      </c>
      <c r="E157" s="13">
        <f t="shared" si="16"/>
        <v>-0.21858689070169551</v>
      </c>
      <c r="F157" s="32">
        <f t="shared" si="17"/>
        <v>0.59526709358667274</v>
      </c>
    </row>
    <row r="158" spans="3:6" x14ac:dyDescent="0.3">
      <c r="C158" s="30">
        <v>-3.4</v>
      </c>
      <c r="D158" s="31">
        <f t="shared" si="18"/>
        <v>4.4000000000000004</v>
      </c>
      <c r="E158" s="13">
        <f t="shared" si="16"/>
        <v>-0.22112441171247596</v>
      </c>
      <c r="F158" s="32">
        <f t="shared" si="17"/>
        <v>0.60175056709148178</v>
      </c>
    </row>
    <row r="159" spans="3:6" x14ac:dyDescent="0.3">
      <c r="C159" s="30">
        <v>-3.45</v>
      </c>
      <c r="D159" s="31">
        <f t="shared" si="18"/>
        <v>4.45</v>
      </c>
      <c r="E159" s="13">
        <f t="shared" si="16"/>
        <v>-0.22366193272325641</v>
      </c>
      <c r="F159" s="32">
        <f t="shared" si="17"/>
        <v>0.60823627951417758</v>
      </c>
    </row>
    <row r="160" spans="3:6" x14ac:dyDescent="0.3">
      <c r="C160" s="30">
        <v>-3.5000000000000102</v>
      </c>
      <c r="D160" s="31">
        <f t="shared" si="18"/>
        <v>4.5000000000000107</v>
      </c>
      <c r="E160" s="13">
        <f t="shared" si="16"/>
        <v>-0.22619945373403741</v>
      </c>
      <c r="F160" s="32">
        <f t="shared" si="17"/>
        <v>0.6147241599889447</v>
      </c>
    </row>
    <row r="161" spans="3:6" x14ac:dyDescent="0.3">
      <c r="C161" s="30">
        <v>-3.55000000000001</v>
      </c>
      <c r="D161" s="31">
        <f t="shared" ref="D161:D162" si="19">100%-C161</f>
        <v>4.5500000000000096</v>
      </c>
      <c r="E161" s="13">
        <f t="shared" si="16"/>
        <v>-0.2287369747448178</v>
      </c>
      <c r="F161" s="32">
        <f t="shared" si="17"/>
        <v>0.62121414058721403</v>
      </c>
    </row>
    <row r="162" spans="3:6" x14ac:dyDescent="0.3">
      <c r="C162" s="30">
        <v>-3.6</v>
      </c>
      <c r="D162" s="31">
        <f t="shared" si="19"/>
        <v>4.5999999999999996</v>
      </c>
      <c r="E162" s="13">
        <f t="shared" si="16"/>
        <v>-0.23127449575559772</v>
      </c>
      <c r="F162" s="32">
        <f t="shared" si="17"/>
        <v>0.62770615616818715</v>
      </c>
    </row>
    <row r="163" spans="3:6" x14ac:dyDescent="0.3">
      <c r="C163" s="30">
        <v>-3.65</v>
      </c>
      <c r="D163" s="31">
        <f t="shared" ref="D163:D170" si="20">100%-C163</f>
        <v>4.6500000000000004</v>
      </c>
      <c r="E163" s="13">
        <f t="shared" si="16"/>
        <v>-0.23381201676637819</v>
      </c>
      <c r="F163" s="32">
        <f t="shared" si="17"/>
        <v>0.63420014423832005</v>
      </c>
    </row>
    <row r="164" spans="3:6" x14ac:dyDescent="0.3">
      <c r="C164" s="30">
        <v>-3.7</v>
      </c>
      <c r="D164" s="31">
        <f t="shared" si="20"/>
        <v>4.7</v>
      </c>
      <c r="E164" s="13">
        <f t="shared" si="16"/>
        <v>-0.23634953777715864</v>
      </c>
      <c r="F164" s="32">
        <f t="shared" si="17"/>
        <v>0.64069604481915254</v>
      </c>
    </row>
    <row r="165" spans="3:6" x14ac:dyDescent="0.3">
      <c r="C165" s="30">
        <v>-3.7500000000000102</v>
      </c>
      <c r="D165" s="31">
        <f t="shared" si="20"/>
        <v>4.7500000000000107</v>
      </c>
      <c r="E165" s="13">
        <f t="shared" si="16"/>
        <v>-0.23888705878793962</v>
      </c>
      <c r="F165" s="32">
        <f t="shared" si="17"/>
        <v>0.64719380032293305</v>
      </c>
    </row>
    <row r="166" spans="3:6" x14ac:dyDescent="0.3">
      <c r="C166" s="30">
        <v>-3.80000000000001</v>
      </c>
      <c r="D166" s="31">
        <f t="shared" si="20"/>
        <v>4.8000000000000096</v>
      </c>
      <c r="E166" s="13">
        <f t="shared" si="16"/>
        <v>-0.24142457979872001</v>
      </c>
      <c r="F166" s="32">
        <f t="shared" si="17"/>
        <v>0.65369335543548857</v>
      </c>
    </row>
    <row r="167" spans="3:6" x14ac:dyDescent="0.3">
      <c r="C167" s="30">
        <v>-3.85</v>
      </c>
      <c r="D167" s="31">
        <f t="shared" si="20"/>
        <v>4.8499999999999996</v>
      </c>
      <c r="E167" s="13">
        <f t="shared" si="16"/>
        <v>-0.24396210080949995</v>
      </c>
      <c r="F167" s="32">
        <f t="shared" si="17"/>
        <v>0.66019465700587709</v>
      </c>
    </row>
    <row r="168" spans="3:6" x14ac:dyDescent="0.3">
      <c r="C168" s="30">
        <v>-3.9000000000000101</v>
      </c>
      <c r="D168" s="31">
        <f t="shared" si="20"/>
        <v>4.9000000000000101</v>
      </c>
      <c r="E168" s="13">
        <f t="shared" si="16"/>
        <v>-0.2464996218202809</v>
      </c>
      <c r="F168" s="32">
        <f t="shared" si="17"/>
        <v>0.6666976539423588</v>
      </c>
    </row>
    <row r="169" spans="3:6" x14ac:dyDescent="0.3">
      <c r="C169" s="30">
        <v>-3.9500000000000099</v>
      </c>
      <c r="D169" s="31">
        <f t="shared" si="20"/>
        <v>4.9500000000000099</v>
      </c>
      <c r="E169" s="13">
        <f t="shared" si="16"/>
        <v>-0.24903714283106135</v>
      </c>
      <c r="F169" s="32">
        <f t="shared" si="17"/>
        <v>0.67320229711425905</v>
      </c>
    </row>
    <row r="170" spans="3:6" x14ac:dyDescent="0.3">
      <c r="C170" s="30">
        <v>-4.0000000000000098</v>
      </c>
      <c r="D170" s="31">
        <f t="shared" si="20"/>
        <v>5.0000000000000098</v>
      </c>
      <c r="E170" s="13">
        <f t="shared" si="16"/>
        <v>-0.25157466384184179</v>
      </c>
      <c r="F170" s="32">
        <f t="shared" si="17"/>
        <v>0.67970853925937902</v>
      </c>
    </row>
    <row r="171" spans="3:6" x14ac:dyDescent="0.3">
      <c r="C171" s="1"/>
    </row>
    <row r="172" spans="3:6" x14ac:dyDescent="0.3">
      <c r="C172" s="1"/>
    </row>
    <row r="173" spans="3:6" x14ac:dyDescent="0.3">
      <c r="C173" s="1"/>
    </row>
    <row r="174" spans="3:6" x14ac:dyDescent="0.3">
      <c r="C174" s="1"/>
    </row>
    <row r="175" spans="3:6" x14ac:dyDescent="0.3">
      <c r="C175" s="1"/>
    </row>
    <row r="176" spans="3:6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1"/>
    </row>
    <row r="303" spans="3:3" x14ac:dyDescent="0.3">
      <c r="C303" s="1"/>
    </row>
    <row r="304" spans="3:3" x14ac:dyDescent="0.3">
      <c r="C304" s="1"/>
    </row>
    <row r="305" spans="3:3" x14ac:dyDescent="0.3">
      <c r="C305" s="1"/>
    </row>
    <row r="306" spans="3:3" x14ac:dyDescent="0.3">
      <c r="C306" s="1"/>
    </row>
    <row r="307" spans="3:3" x14ac:dyDescent="0.3">
      <c r="C307" s="1"/>
    </row>
    <row r="308" spans="3:3" x14ac:dyDescent="0.3">
      <c r="C308" s="1"/>
    </row>
    <row r="309" spans="3:3" x14ac:dyDescent="0.3">
      <c r="C309" s="1"/>
    </row>
    <row r="310" spans="3:3" x14ac:dyDescent="0.3">
      <c r="C310" s="1"/>
    </row>
    <row r="311" spans="3:3" x14ac:dyDescent="0.3">
      <c r="C311" s="1"/>
    </row>
    <row r="312" spans="3:3" x14ac:dyDescent="0.3">
      <c r="C312" s="1"/>
    </row>
    <row r="313" spans="3:3" x14ac:dyDescent="0.3">
      <c r="C313" s="1"/>
    </row>
    <row r="314" spans="3:3" x14ac:dyDescent="0.3">
      <c r="C314" s="1"/>
    </row>
    <row r="315" spans="3:3" x14ac:dyDescent="0.3">
      <c r="C315" s="1"/>
    </row>
    <row r="316" spans="3:3" x14ac:dyDescent="0.3">
      <c r="C316" s="1"/>
    </row>
    <row r="317" spans="3:3" x14ac:dyDescent="0.3">
      <c r="C317" s="1"/>
    </row>
    <row r="318" spans="3:3" x14ac:dyDescent="0.3">
      <c r="C318" s="1"/>
    </row>
    <row r="319" spans="3:3" x14ac:dyDescent="0.3">
      <c r="C319" s="1"/>
    </row>
    <row r="320" spans="3:3" x14ac:dyDescent="0.3">
      <c r="C320" s="1"/>
    </row>
    <row r="321" spans="3:3" x14ac:dyDescent="0.3">
      <c r="C321" s="1"/>
    </row>
    <row r="322" spans="3:3" x14ac:dyDescent="0.3">
      <c r="C322" s="1"/>
    </row>
    <row r="323" spans="3:3" x14ac:dyDescent="0.3">
      <c r="C323" s="1"/>
    </row>
    <row r="324" spans="3:3" x14ac:dyDescent="0.3">
      <c r="C324" s="1"/>
    </row>
    <row r="325" spans="3:3" x14ac:dyDescent="0.3">
      <c r="C325" s="1"/>
    </row>
    <row r="326" spans="3:3" x14ac:dyDescent="0.3">
      <c r="C326" s="1"/>
    </row>
    <row r="327" spans="3:3" x14ac:dyDescent="0.3">
      <c r="C327" s="1"/>
    </row>
    <row r="328" spans="3:3" x14ac:dyDescent="0.3">
      <c r="C328" s="1"/>
    </row>
    <row r="329" spans="3:3" x14ac:dyDescent="0.3">
      <c r="C329" s="1"/>
    </row>
    <row r="330" spans="3:3" x14ac:dyDescent="0.3">
      <c r="C330" s="1"/>
    </row>
    <row r="331" spans="3:3" x14ac:dyDescent="0.3">
      <c r="C331" s="1"/>
    </row>
    <row r="332" spans="3:3" x14ac:dyDescent="0.3">
      <c r="C332" s="1"/>
    </row>
    <row r="333" spans="3:3" x14ac:dyDescent="0.3">
      <c r="C333" s="1"/>
    </row>
    <row r="334" spans="3:3" x14ac:dyDescent="0.3">
      <c r="C334" s="1"/>
    </row>
    <row r="335" spans="3:3" x14ac:dyDescent="0.3">
      <c r="C335" s="1"/>
    </row>
    <row r="336" spans="3:3" x14ac:dyDescent="0.3">
      <c r="C336" s="1"/>
    </row>
    <row r="337" spans="3:3" x14ac:dyDescent="0.3">
      <c r="C337" s="1"/>
    </row>
    <row r="338" spans="3:3" x14ac:dyDescent="0.3">
      <c r="C338" s="1"/>
    </row>
    <row r="339" spans="3:3" x14ac:dyDescent="0.3">
      <c r="C339" s="1"/>
    </row>
    <row r="340" spans="3:3" x14ac:dyDescent="0.3">
      <c r="C340" s="1"/>
    </row>
    <row r="341" spans="3:3" x14ac:dyDescent="0.3">
      <c r="C341" s="1"/>
    </row>
    <row r="342" spans="3:3" x14ac:dyDescent="0.3">
      <c r="C342" s="1"/>
    </row>
    <row r="343" spans="3:3" x14ac:dyDescent="0.3">
      <c r="C343" s="1"/>
    </row>
    <row r="344" spans="3:3" x14ac:dyDescent="0.3">
      <c r="C344" s="1"/>
    </row>
    <row r="345" spans="3:3" x14ac:dyDescent="0.3">
      <c r="C345" s="1"/>
    </row>
    <row r="346" spans="3:3" x14ac:dyDescent="0.3">
      <c r="C346" s="1"/>
    </row>
    <row r="347" spans="3:3" x14ac:dyDescent="0.3">
      <c r="C347" s="1"/>
    </row>
    <row r="348" spans="3:3" x14ac:dyDescent="0.3">
      <c r="C348" s="1"/>
    </row>
    <row r="349" spans="3:3" x14ac:dyDescent="0.3">
      <c r="C349" s="1"/>
    </row>
    <row r="350" spans="3:3" x14ac:dyDescent="0.3">
      <c r="C350" s="1"/>
    </row>
    <row r="351" spans="3:3" x14ac:dyDescent="0.3">
      <c r="C351" s="1"/>
    </row>
    <row r="352" spans="3:3" x14ac:dyDescent="0.3">
      <c r="C352" s="1"/>
    </row>
    <row r="353" spans="3:3" x14ac:dyDescent="0.3">
      <c r="C353" s="1"/>
    </row>
    <row r="354" spans="3:3" x14ac:dyDescent="0.3">
      <c r="C354" s="1"/>
    </row>
    <row r="355" spans="3:3" x14ac:dyDescent="0.3">
      <c r="C355" s="1"/>
    </row>
    <row r="356" spans="3:3" x14ac:dyDescent="0.3">
      <c r="C356" s="1"/>
    </row>
    <row r="357" spans="3:3" x14ac:dyDescent="0.3">
      <c r="C357" s="1"/>
    </row>
    <row r="358" spans="3:3" x14ac:dyDescent="0.3">
      <c r="C358" s="1"/>
    </row>
    <row r="359" spans="3:3" x14ac:dyDescent="0.3">
      <c r="C359" s="1"/>
    </row>
    <row r="360" spans="3:3" x14ac:dyDescent="0.3">
      <c r="C360" s="1"/>
    </row>
    <row r="361" spans="3:3" x14ac:dyDescent="0.3">
      <c r="C361" s="1"/>
    </row>
    <row r="362" spans="3:3" x14ac:dyDescent="0.3">
      <c r="C362" s="1"/>
    </row>
    <row r="363" spans="3:3" x14ac:dyDescent="0.3">
      <c r="C363" s="1"/>
    </row>
    <row r="364" spans="3:3" x14ac:dyDescent="0.3">
      <c r="C364" s="1"/>
    </row>
    <row r="365" spans="3:3" x14ac:dyDescent="0.3">
      <c r="C365" s="1"/>
    </row>
    <row r="366" spans="3:3" x14ac:dyDescent="0.3">
      <c r="C366" s="1"/>
    </row>
    <row r="367" spans="3:3" x14ac:dyDescent="0.3">
      <c r="C367" s="1"/>
    </row>
    <row r="368" spans="3:3" x14ac:dyDescent="0.3">
      <c r="C368" s="1"/>
    </row>
    <row r="369" spans="3:3" x14ac:dyDescent="0.3">
      <c r="C369" s="1"/>
    </row>
    <row r="370" spans="3:3" x14ac:dyDescent="0.3">
      <c r="C370" s="1"/>
    </row>
    <row r="371" spans="3:3" x14ac:dyDescent="0.3">
      <c r="C371" s="1"/>
    </row>
    <row r="372" spans="3:3" x14ac:dyDescent="0.3">
      <c r="C372" s="1"/>
    </row>
    <row r="373" spans="3:3" x14ac:dyDescent="0.3">
      <c r="C373" s="1"/>
    </row>
    <row r="374" spans="3:3" x14ac:dyDescent="0.3">
      <c r="C374" s="1"/>
    </row>
    <row r="375" spans="3:3" x14ac:dyDescent="0.3">
      <c r="C375" s="1"/>
    </row>
  </sheetData>
  <mergeCells count="4">
    <mergeCell ref="C1:E1"/>
    <mergeCell ref="C45:D45"/>
    <mergeCell ref="C44:D44"/>
    <mergeCell ref="C40:D40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BMPS.MI NS</vt:lpstr>
      <vt:lpstr>BMPS.MI</vt:lpstr>
      <vt:lpstr>UCG.MI NS</vt:lpstr>
      <vt:lpstr>UCG.MI</vt:lpstr>
      <vt:lpstr>UCG.MI-BMPS.MI NS</vt:lpstr>
      <vt:lpstr>UCG.MI-BMPS.MI</vt:lpstr>
      <vt:lpstr>BMPS.MI!BMPS</vt:lpstr>
      <vt:lpstr>'BMPS.MI NS'!BMPS</vt:lpstr>
      <vt:lpstr>'UCG.MI-BMPS.MI'!BMPS_1</vt:lpstr>
      <vt:lpstr>'UCG.MI-BMPS.MI'!UCG.MI</vt:lpstr>
      <vt:lpstr>'UCG.MI-BMPS.MI NS'!UCG.MI</vt:lpstr>
      <vt:lpstr>UCG.MI!UCG.MI_1</vt:lpstr>
      <vt:lpstr>'UCG.MI NS'!UCG.MI_1</vt:lpstr>
      <vt:lpstr>'UCG.MI-BMPS.MI'!UCG.MI_1</vt:lpstr>
    </vt:vector>
  </TitlesOfParts>
  <Company>Sapienza - Università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Fabiomassimo Mango</dc:creator>
  <cp:lastModifiedBy>Daniele Previtali</cp:lastModifiedBy>
  <dcterms:created xsi:type="dcterms:W3CDTF">2015-02-13T11:20:20Z</dcterms:created>
  <dcterms:modified xsi:type="dcterms:W3CDTF">2019-03-28T13:55:21Z</dcterms:modified>
</cp:coreProperties>
</file>