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6" tabRatio="686" activeTab="6"/>
  </bookViews>
  <sheets>
    <sheet name="CD" sheetId="1" r:id="rId1"/>
    <sheet name="contratti elementari - sol." sheetId="2" state="hidden" r:id="rId2"/>
    <sheet name="Caso Morte" sheetId="3" r:id="rId3"/>
    <sheet name="TCM" sheetId="4" r:id="rId4"/>
    <sheet name="TCM diff" sheetId="5" r:id="rId5"/>
    <sheet name="VI DIFF" sheetId="6" r:id="rId6"/>
    <sheet name="VI " sheetId="7" r:id="rId7"/>
    <sheet name="sol 1-2 MORTE" sheetId="8" state="hidden" r:id="rId8"/>
  </sheets>
  <definedNames>
    <definedName name="_xlfn.IFERROR" hidden="1">#NAME?</definedName>
    <definedName name="solver_adj" localSheetId="1" hidden="1">'contratti elementari - sol.'!$F$71</definedName>
    <definedName name="solver_adj" localSheetId="7" hidden="1">'sol 1-2 MORTE'!#REF!</definedName>
    <definedName name="solver_cvg" localSheetId="1" hidden="1">0.0001</definedName>
    <definedName name="solver_cvg" localSheetId="7" hidden="1">0.0001</definedName>
    <definedName name="solver_drv" localSheetId="1" hidden="1">1</definedName>
    <definedName name="solver_drv" localSheetId="7" hidden="1">1</definedName>
    <definedName name="solver_est" localSheetId="1" hidden="1">1</definedName>
    <definedName name="solver_est" localSheetId="7" hidden="1">1</definedName>
    <definedName name="solver_itr" localSheetId="1" hidden="1">100</definedName>
    <definedName name="solver_itr" localSheetId="7" hidden="1">100</definedName>
    <definedName name="solver_lin" localSheetId="1" hidden="1">2</definedName>
    <definedName name="solver_lin" localSheetId="7" hidden="1">2</definedName>
    <definedName name="solver_neg" localSheetId="1" hidden="1">2</definedName>
    <definedName name="solver_neg" localSheetId="7" hidden="1">2</definedName>
    <definedName name="solver_num" localSheetId="1" hidden="1">0</definedName>
    <definedName name="solver_num" localSheetId="7" hidden="1">0</definedName>
    <definedName name="solver_nwt" localSheetId="1" hidden="1">1</definedName>
    <definedName name="solver_nwt" localSheetId="7" hidden="1">1</definedName>
    <definedName name="solver_opt" localSheetId="1" hidden="1">'contratti elementari - sol.'!$L$71</definedName>
    <definedName name="solver_opt" localSheetId="7" hidden="1">'sol 1-2 MORTE'!#REF!</definedName>
    <definedName name="solver_pre" localSheetId="1" hidden="1">0.000001</definedName>
    <definedName name="solver_pre" localSheetId="7" hidden="1">0.000001</definedName>
    <definedName name="solver_scl" localSheetId="1" hidden="1">2</definedName>
    <definedName name="solver_scl" localSheetId="7" hidden="1">2</definedName>
    <definedName name="solver_sho" localSheetId="1" hidden="1">2</definedName>
    <definedName name="solver_sho" localSheetId="7" hidden="1">2</definedName>
    <definedName name="solver_tim" localSheetId="1" hidden="1">100</definedName>
    <definedName name="solver_tim" localSheetId="7" hidden="1">100</definedName>
    <definedName name="solver_tol" localSheetId="1" hidden="1">0.05</definedName>
    <definedName name="solver_tol" localSheetId="7" hidden="1">0.05</definedName>
    <definedName name="solver_typ" localSheetId="1" hidden="1">3</definedName>
    <definedName name="solver_typ" localSheetId="7" hidden="1">3</definedName>
    <definedName name="solver_val" localSheetId="1" hidden="1">0</definedName>
    <definedName name="solver_val" localSheetId="7" hidden="1">0</definedName>
  </definedNames>
  <calcPr fullCalcOnLoad="1"/>
</workbook>
</file>

<file path=xl/sharedStrings.xml><?xml version="1.0" encoding="utf-8"?>
<sst xmlns="http://schemas.openxmlformats.org/spreadsheetml/2006/main" count="1276" uniqueCount="158">
  <si>
    <t>Le basi tecniche utilizzate sono:</t>
  </si>
  <si>
    <t>- tasso di interesse effettivo annuo del 4%;</t>
  </si>
  <si>
    <r>
      <t xml:space="preserve">1) </t>
    </r>
    <r>
      <rPr>
        <sz val="10"/>
        <rFont val="Arial"/>
        <family val="0"/>
      </rPr>
      <t xml:space="preserve">Consideriamo un contratto di assicurazione di </t>
    </r>
    <r>
      <rPr>
        <b/>
        <sz val="10"/>
        <rFont val="Arial"/>
        <family val="2"/>
      </rPr>
      <t>capitale differito</t>
    </r>
    <r>
      <rPr>
        <sz val="10"/>
        <rFont val="Arial"/>
        <family val="2"/>
      </rPr>
      <t xml:space="preserve"> di durata 10 anni su una testa di età 46.</t>
    </r>
  </si>
  <si>
    <t>Determinare:</t>
  </si>
  <si>
    <t xml:space="preserve"> a) il premio unico equo nel caso di capitale assicurato unitario;</t>
  </si>
  <si>
    <t xml:space="preserve"> </t>
  </si>
  <si>
    <t xml:space="preserve"> c) il capitale assicurato nel caso di premio unico equo unitario;</t>
  </si>
  <si>
    <t xml:space="preserve"> b) il premio unico equo nel caso di capitale assicurato pari a € 25000.</t>
  </si>
  <si>
    <r>
      <t xml:space="preserve">2) </t>
    </r>
    <r>
      <rPr>
        <sz val="10"/>
        <rFont val="Arial"/>
        <family val="0"/>
      </rPr>
      <t>Consideriamo un contratto di assicurazione in cui l'assicuratore promette un capitale se l'assicurato di età 46 anni muore tra il 55-esimo e il 56-esimo anno di età.</t>
    </r>
  </si>
  <si>
    <t xml:space="preserve"> d) il capitale assicurato nel caso di premio unico equo pari a € 10000.</t>
  </si>
  <si>
    <t>tavola</t>
  </si>
  <si>
    <t>età</t>
  </si>
  <si>
    <t>lx M</t>
  </si>
  <si>
    <t>lx F</t>
  </si>
  <si>
    <t>si16</t>
  </si>
  <si>
    <t>- tavola di sopravvivenza SI2016.</t>
  </si>
  <si>
    <t>Determinare il premio unico equo nel caso di capitale assicurato pari a 10.000 euro</t>
  </si>
  <si>
    <t>epoca</t>
  </si>
  <si>
    <t>capitale</t>
  </si>
  <si>
    <t>valori attuali unitari in 0</t>
  </si>
  <si>
    <t>p</t>
  </si>
  <si>
    <t>valore attuale attuariale in 0</t>
  </si>
  <si>
    <t>U=</t>
  </si>
  <si>
    <r>
      <t>10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46</t>
    </r>
    <r>
      <rPr>
        <b/>
        <sz val="10"/>
        <rFont val="Arial"/>
        <family val="2"/>
      </rPr>
      <t>=</t>
    </r>
  </si>
  <si>
    <r>
      <t>v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>=</t>
    </r>
  </si>
  <si>
    <r>
      <t>10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46</t>
    </r>
    <r>
      <rPr>
        <b/>
        <sz val="10"/>
        <rFont val="Arial"/>
        <family val="2"/>
      </rPr>
      <t>=</t>
    </r>
  </si>
  <si>
    <t>b)</t>
  </si>
  <si>
    <t>c)</t>
  </si>
  <si>
    <t>d)</t>
  </si>
  <si>
    <t>valori attuali in 0</t>
  </si>
  <si>
    <t>q</t>
  </si>
  <si>
    <r>
      <t>9/1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46</t>
    </r>
    <r>
      <rPr>
        <b/>
        <sz val="10"/>
        <rFont val="Arial"/>
        <family val="2"/>
      </rPr>
      <t>=</t>
    </r>
  </si>
  <si>
    <r>
      <t>9/1</t>
    </r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46</t>
    </r>
    <r>
      <rPr>
        <b/>
        <sz val="10"/>
        <rFont val="Arial"/>
        <family val="2"/>
      </rPr>
      <t>=</t>
    </r>
  </si>
  <si>
    <r>
      <t xml:space="preserve">1) </t>
    </r>
    <r>
      <rPr>
        <sz val="10"/>
        <rFont val="Arial"/>
        <family val="0"/>
      </rPr>
      <t>Consideriamo un' assicurazione</t>
    </r>
    <r>
      <rPr>
        <b/>
        <sz val="10"/>
        <rFont val="Arial"/>
        <family val="2"/>
      </rPr>
      <t xml:space="preserve"> temporanea caso morte</t>
    </r>
    <r>
      <rPr>
        <sz val="10"/>
        <rFont val="Arial"/>
        <family val="2"/>
      </rPr>
      <t xml:space="preserve"> di durata 10 anni su una testa di età 46.</t>
    </r>
  </si>
  <si>
    <r>
      <t xml:space="preserve">E(Y) =  </t>
    </r>
    <r>
      <rPr>
        <b/>
        <vertAlign val="subscript"/>
        <sz val="13"/>
        <rFont val="Times New Roman"/>
        <family val="1"/>
      </rPr>
      <t>/n</t>
    </r>
    <r>
      <rPr>
        <b/>
        <sz val="13"/>
        <rFont val="Times New Roman"/>
        <family val="1"/>
      </rPr>
      <t>A</t>
    </r>
    <r>
      <rPr>
        <b/>
        <vertAlign val="subscript"/>
        <sz val="13"/>
        <rFont val="Times New Roman"/>
        <family val="1"/>
      </rPr>
      <t>x</t>
    </r>
    <r>
      <rPr>
        <sz val="13"/>
        <rFont val="Times New Roman"/>
        <family val="1"/>
      </rPr>
      <t xml:space="preserve"> = </t>
    </r>
  </si>
  <si>
    <t>i=</t>
  </si>
  <si>
    <t>valore attuale medio in 0</t>
  </si>
  <si>
    <t>stipula</t>
  </si>
  <si>
    <t>con C= 10.000</t>
  </si>
  <si>
    <r>
      <t xml:space="preserve">2) </t>
    </r>
    <r>
      <rPr>
        <sz val="10"/>
        <rFont val="Arial"/>
        <family val="0"/>
      </rPr>
      <t>Consideriamo un' assicurazione</t>
    </r>
    <r>
      <rPr>
        <sz val="10"/>
        <rFont val="Arial"/>
        <family val="2"/>
      </rPr>
      <t xml:space="preserve"> in caso morte a </t>
    </r>
    <r>
      <rPr>
        <b/>
        <sz val="10"/>
        <rFont val="Arial"/>
        <family val="2"/>
      </rPr>
      <t>vita intera</t>
    </r>
    <r>
      <rPr>
        <sz val="10"/>
        <rFont val="Arial"/>
        <family val="2"/>
      </rPr>
      <t xml:space="preserve"> su una testa di età 70.</t>
    </r>
  </si>
  <si>
    <r>
      <t xml:space="preserve">E(Y) =  </t>
    </r>
    <r>
      <rPr>
        <b/>
        <sz val="13"/>
        <rFont val="Times New Roman"/>
        <family val="1"/>
      </rPr>
      <t>A</t>
    </r>
    <r>
      <rPr>
        <b/>
        <vertAlign val="subscript"/>
        <sz val="13"/>
        <rFont val="Times New Roman"/>
        <family val="1"/>
      </rPr>
      <t>x</t>
    </r>
    <r>
      <rPr>
        <sz val="13"/>
        <rFont val="Times New Roman"/>
        <family val="1"/>
      </rPr>
      <t xml:space="preserve"> = </t>
    </r>
  </si>
  <si>
    <r>
      <t>0/1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</si>
  <si>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0/1</t>
    </r>
    <r>
      <rPr>
        <sz val="10"/>
        <rFont val="Arial"/>
        <family val="2"/>
      </rPr>
      <t>q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</si>
  <si>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1/1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</si>
  <si>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1/1</t>
    </r>
    <r>
      <rPr>
        <sz val="10"/>
        <rFont val="Arial"/>
        <family val="2"/>
      </rPr>
      <t>q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</si>
  <si>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2/1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</si>
  <si>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2/1</t>
    </r>
    <r>
      <rPr>
        <sz val="10"/>
        <rFont val="Arial"/>
        <family val="2"/>
      </rPr>
      <t>q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</si>
  <si>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h-2/1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</si>
  <si>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h-1/1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</si>
  <si>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w-x-2/1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</si>
  <si>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w-x-1/1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</si>
  <si>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 xml:space="preserve">1) </t>
    </r>
    <r>
      <rPr>
        <sz val="10"/>
        <rFont val="Arial"/>
        <family val="0"/>
      </rPr>
      <t xml:space="preserve">Consideriamo un contratto di assicurazione di </t>
    </r>
    <r>
      <rPr>
        <b/>
        <sz val="10"/>
        <rFont val="Arial"/>
        <family val="2"/>
      </rPr>
      <t>capitale differito</t>
    </r>
    <r>
      <rPr>
        <sz val="10"/>
        <rFont val="Arial"/>
        <family val="2"/>
      </rPr>
      <t xml:space="preserve"> di durata 10 anni su una testa di genere maschile e di età 46.</t>
    </r>
  </si>
  <si>
    <r>
      <t xml:space="preserve">2) </t>
    </r>
    <r>
      <rPr>
        <sz val="10"/>
        <rFont val="Arial"/>
        <family val="0"/>
      </rPr>
      <t>Consideriamo un contratto di assicurazione in cui l'assicuratore promette un capitale se l'assicurato di genere maschile e di età 46 anni muore tra il 55-esimo e il 56-esimo anno di età.</t>
    </r>
  </si>
  <si>
    <r>
      <t xml:space="preserve">3) </t>
    </r>
    <r>
      <rPr>
        <sz val="10"/>
        <rFont val="Arial"/>
        <family val="0"/>
      </rPr>
      <t>Consideriamo un' assicurazione</t>
    </r>
    <r>
      <rPr>
        <sz val="10"/>
        <rFont val="Arial"/>
        <family val="2"/>
      </rPr>
      <t xml:space="preserve"> temporanea caso morte di durata 10 anni su una testa di genere maschile e di età 46.</t>
    </r>
  </si>
  <si>
    <r>
      <t xml:space="preserve">4) </t>
    </r>
    <r>
      <rPr>
        <sz val="10"/>
        <rFont val="Arial"/>
        <family val="0"/>
      </rPr>
      <t>Consideriamo un' assicurazione</t>
    </r>
    <r>
      <rPr>
        <sz val="10"/>
        <rFont val="Arial"/>
        <family val="2"/>
      </rPr>
      <t xml:space="preserve"> temporanea caso morte di durata 20 anni differita di 10 anni su una testa di genere maschile e di  età 50.</t>
    </r>
  </si>
  <si>
    <r>
      <t xml:space="preserve">5) </t>
    </r>
    <r>
      <rPr>
        <sz val="10"/>
        <rFont val="Arial"/>
        <family val="0"/>
      </rPr>
      <t>Consideriamo un' assicurazione</t>
    </r>
    <r>
      <rPr>
        <sz val="10"/>
        <rFont val="Arial"/>
        <family val="2"/>
      </rPr>
      <t xml:space="preserve"> in caso morte a vita intera su una testa di genere maschile e di età 70.</t>
    </r>
  </si>
  <si>
    <r>
      <t xml:space="preserve">6) </t>
    </r>
    <r>
      <rPr>
        <sz val="10"/>
        <rFont val="Arial"/>
        <family val="0"/>
      </rPr>
      <t>Consideriamo un' assicurazione</t>
    </r>
    <r>
      <rPr>
        <sz val="10"/>
        <rFont val="Arial"/>
        <family val="2"/>
      </rPr>
      <t xml:space="preserve"> in caso morte a vita intera differita di 10 anni su una testa di genere maschile e di età 70.</t>
    </r>
  </si>
  <si>
    <t>a)</t>
  </si>
  <si>
    <t>C = V(0,Yn)/npx*v^n = 1/(10p46)*(1+i)^-10</t>
  </si>
  <si>
    <t>C = V(0,Yn)/npx*v^n  = 10000/(10p46)*(1+i)^-10</t>
  </si>
  <si>
    <t>#è il reciproco del punto a)</t>
  </si>
  <si>
    <t>#V(0,Yn) posso chiamarlo anche U</t>
  </si>
  <si>
    <t>1|1q46</t>
  </si>
  <si>
    <t>0|1q46</t>
  </si>
  <si>
    <t>k</t>
  </si>
  <si>
    <t>10|1q50</t>
  </si>
  <si>
    <t>11|1q50</t>
  </si>
  <si>
    <t>12|1q50</t>
  </si>
  <si>
    <t>14|1q50</t>
  </si>
  <si>
    <t>13|1q50</t>
  </si>
  <si>
    <t>15|1q50</t>
  </si>
  <si>
    <t>20|1q50</t>
  </si>
  <si>
    <t>19|1q50</t>
  </si>
  <si>
    <t>18|1q50</t>
  </si>
  <si>
    <t>17|1q50</t>
  </si>
  <si>
    <t>16|1q50</t>
  </si>
  <si>
    <t>21|1q50</t>
  </si>
  <si>
    <t>22|1q50</t>
  </si>
  <si>
    <t>23|1q50</t>
  </si>
  <si>
    <t>24|1q50</t>
  </si>
  <si>
    <t>25|1q50</t>
  </si>
  <si>
    <t>26|1q50</t>
  </si>
  <si>
    <t>27|1q50</t>
  </si>
  <si>
    <t>28|1q50</t>
  </si>
  <si>
    <t>29|1q50</t>
  </si>
  <si>
    <t>0|1q70</t>
  </si>
  <si>
    <t>1|1q70</t>
  </si>
  <si>
    <t>2|1q70</t>
  </si>
  <si>
    <t>3|1q70</t>
  </si>
  <si>
    <t>4|1q70</t>
  </si>
  <si>
    <t>5|1q70</t>
  </si>
  <si>
    <t>6|1q70</t>
  </si>
  <si>
    <t>7|1q70</t>
  </si>
  <si>
    <t>8|1q70</t>
  </si>
  <si>
    <t>9|1q70</t>
  </si>
  <si>
    <t>10|1q70</t>
  </si>
  <si>
    <t>11|1q70</t>
  </si>
  <si>
    <t>12|1q70</t>
  </si>
  <si>
    <t>13|1q70</t>
  </si>
  <si>
    <t>14|1q70</t>
  </si>
  <si>
    <t>15|1q70</t>
  </si>
  <si>
    <t>16|1q70</t>
  </si>
  <si>
    <t>17|1q70</t>
  </si>
  <si>
    <t>18|1q70</t>
  </si>
  <si>
    <t>19|1q70</t>
  </si>
  <si>
    <t>20|1q70</t>
  </si>
  <si>
    <t>21|1q70</t>
  </si>
  <si>
    <t>22|1q70</t>
  </si>
  <si>
    <t>23|1q70</t>
  </si>
  <si>
    <t>24|1q70</t>
  </si>
  <si>
    <t>25|1q70</t>
  </si>
  <si>
    <t>26|1q70</t>
  </si>
  <si>
    <t>27|1q70</t>
  </si>
  <si>
    <t>28|1q70</t>
  </si>
  <si>
    <t>29|1q70</t>
  </si>
  <si>
    <t>30|1q70</t>
  </si>
  <si>
    <t>31|1q70</t>
  </si>
  <si>
    <t>32|1q70</t>
  </si>
  <si>
    <t>33|1q70</t>
  </si>
  <si>
    <t>34|1q70</t>
  </si>
  <si>
    <t>35|1q70</t>
  </si>
  <si>
    <t>36|1q70</t>
  </si>
  <si>
    <t>37|1q70</t>
  </si>
  <si>
    <t>38|1q70</t>
  </si>
  <si>
    <t>39|1q70</t>
  </si>
  <si>
    <t>40|1q70</t>
  </si>
  <si>
    <t>41|1q70</t>
  </si>
  <si>
    <t>42|1q70</t>
  </si>
  <si>
    <t>43|1q70</t>
  </si>
  <si>
    <t>44|1q70</t>
  </si>
  <si>
    <t>45|1q70</t>
  </si>
  <si>
    <t>46|1q70</t>
  </si>
  <si>
    <t>47|1q70</t>
  </si>
  <si>
    <t>48|1q70</t>
  </si>
  <si>
    <t>49|1q70</t>
  </si>
  <si>
    <t>k-1|1qx</t>
  </si>
  <si>
    <t>valori qx</t>
  </si>
  <si>
    <t>prod</t>
  </si>
  <si>
    <t>Valori k-1|1qx</t>
  </si>
  <si>
    <t>v^k</t>
  </si>
  <si>
    <t>Prodotto</t>
  </si>
  <si>
    <t>calcolo q</t>
  </si>
  <si>
    <t>9|1q46</t>
  </si>
  <si>
    <t>8|1q46</t>
  </si>
  <si>
    <t>7|1q46</t>
  </si>
  <si>
    <t>6|1q46</t>
  </si>
  <si>
    <t>5|1q46</t>
  </si>
  <si>
    <t>4|1q46</t>
  </si>
  <si>
    <t>3|1q46</t>
  </si>
  <si>
    <t>2|1q46</t>
  </si>
  <si>
    <t>V^k con i=</t>
  </si>
  <si>
    <t>U=1* 9|1q46 *(1.04)^(-10)</t>
  </si>
  <si>
    <t>U=25000* 9|1q46* (1.04)^(-10)</t>
  </si>
  <si>
    <t>C=U/[9|1q46 * (v)^(-n)] =1/[9|1q46 * (1.04)^(-10)]</t>
  </si>
  <si>
    <t>C=U/[9|1q46 *(v)^(-n)]=10000/[9|1q46 * (1.04)^(-10)]</t>
  </si>
  <si>
    <t>V(0;Yn)=C nPx v^n =1* 10p46* (1+i)^-10</t>
  </si>
  <si>
    <t>V(0;Yn)=C nPx v^n =25000* 10p46* (1+i)^-10</t>
  </si>
  <si>
    <t>k-1|1q46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</si>
</sst>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_-* #,##0.00000000_-;\-* #,##0.00000000_-;_-* &quot;-&quot;??_-;_-@_-"/>
    <numFmt numFmtId="182" formatCode="_-* #,##0.00000000_-;\-* #,##0.00000000_-;_-* &quot;-&quot;????????_-;_-@_-"/>
    <numFmt numFmtId="183" formatCode="0.0000000"/>
    <numFmt numFmtId="184" formatCode="0.00000000"/>
    <numFmt numFmtId="185" formatCode="0.000000"/>
    <numFmt numFmtId="186" formatCode="_-* #,##0.000000000_-;\-* #,##0.000000000_-;_-* &quot;-&quot;??_-;_-@_-"/>
    <numFmt numFmtId="187" formatCode="0.0000"/>
    <numFmt numFmtId="188" formatCode="_-&quot;€&quot;\ * #,##0.0000_-;\-&quot;€&quot;\ * #,##0.0000_-;_-&quot;€&quot;\ * &quot;-&quot;??_-;_-@_-"/>
    <numFmt numFmtId="189" formatCode="_-* #,##0.0000_-;\-* #,##0.0000_-;_-* &quot;-&quot;????_-;_-@_-"/>
    <numFmt numFmtId="190" formatCode="0.00000"/>
    <numFmt numFmtId="191" formatCode="0.0%"/>
    <numFmt numFmtId="192" formatCode="0.000%"/>
    <numFmt numFmtId="193" formatCode="0.0"/>
    <numFmt numFmtId="194" formatCode="0.000"/>
    <numFmt numFmtId="195" formatCode="0.0000000000"/>
    <numFmt numFmtId="196" formatCode="0.000000000"/>
    <numFmt numFmtId="197" formatCode="_-* #,##0.000000000000_-;\-* #,##0.000000000000_-;_-* &quot;-&quot;??_-;_-@_-"/>
  </numFmts>
  <fonts count="52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sz val="8"/>
      <color indexed="8"/>
      <name val="Arial"/>
      <family val="2"/>
    </font>
    <font>
      <sz val="13"/>
      <name val="Times New Roman"/>
      <family val="1"/>
    </font>
    <font>
      <b/>
      <vertAlign val="superscript"/>
      <sz val="10"/>
      <name val="Arial"/>
      <family val="2"/>
    </font>
    <font>
      <b/>
      <vertAlign val="subscript"/>
      <sz val="13"/>
      <name val="Times New Roman"/>
      <family val="1"/>
    </font>
    <font>
      <b/>
      <sz val="13"/>
      <name val="Times New Roman"/>
      <family val="1"/>
    </font>
    <font>
      <vertAlign val="subscript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1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10" xfId="51" applyFont="1" applyFill="1" applyBorder="1" applyAlignment="1">
      <alignment horizontal="center"/>
      <protection/>
    </xf>
    <xf numFmtId="0" fontId="1" fillId="0" borderId="11" xfId="51" applyFont="1" applyFill="1" applyBorder="1" applyAlignment="1">
      <alignment wrapText="1"/>
      <protection/>
    </xf>
    <xf numFmtId="0" fontId="1" fillId="0" borderId="11" xfId="51" applyFont="1" applyFill="1" applyBorder="1" applyAlignment="1">
      <alignment horizontal="right" wrapText="1"/>
      <protection/>
    </xf>
    <xf numFmtId="0" fontId="1" fillId="0" borderId="12" xfId="51" applyFont="1" applyFill="1" applyBorder="1" applyAlignment="1">
      <alignment horizontal="right" wrapText="1"/>
      <protection/>
    </xf>
    <xf numFmtId="0" fontId="9" fillId="0" borderId="12" xfId="51" applyFont="1" applyFill="1" applyBorder="1" applyAlignment="1">
      <alignment horizontal="right" wrapText="1"/>
      <protection/>
    </xf>
    <xf numFmtId="0" fontId="0" fillId="0" borderId="0" xfId="50">
      <alignment/>
      <protection/>
    </xf>
    <xf numFmtId="0" fontId="7" fillId="0" borderId="0" xfId="50" applyFont="1">
      <alignment/>
      <protection/>
    </xf>
    <xf numFmtId="0" fontId="0" fillId="0" borderId="0" xfId="50" quotePrefix="1">
      <alignment/>
      <protection/>
    </xf>
    <xf numFmtId="9" fontId="0" fillId="0" borderId="0" xfId="50" applyNumberFormat="1">
      <alignment/>
      <protection/>
    </xf>
    <xf numFmtId="0" fontId="0" fillId="0" borderId="0" xfId="50" applyFill="1" applyBorder="1">
      <alignment/>
      <protection/>
    </xf>
    <xf numFmtId="0" fontId="6" fillId="0" borderId="0" xfId="50" applyFont="1" applyAlignment="1">
      <alignment horizontal="right"/>
      <protection/>
    </xf>
    <xf numFmtId="0" fontId="6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0" fillId="0" borderId="0" xfId="50" applyFill="1" applyBorder="1" applyAlignment="1">
      <alignment horizontal="center"/>
      <protection/>
    </xf>
    <xf numFmtId="43" fontId="0" fillId="0" borderId="0" xfId="48" applyFont="1" applyFill="1" applyBorder="1" applyAlignment="1">
      <alignment/>
    </xf>
    <xf numFmtId="185" fontId="0" fillId="0" borderId="0" xfId="50" applyNumberFormat="1">
      <alignment/>
      <protection/>
    </xf>
    <xf numFmtId="0" fontId="6" fillId="0" borderId="0" xfId="50" applyFont="1" applyFill="1" applyBorder="1" applyAlignment="1">
      <alignment horizontal="right"/>
      <protection/>
    </xf>
    <xf numFmtId="0" fontId="10" fillId="0" borderId="0" xfId="50" applyFont="1" applyAlignment="1">
      <alignment horizontal="justify"/>
      <protection/>
    </xf>
    <xf numFmtId="187" fontId="0" fillId="0" borderId="0" xfId="50" applyNumberFormat="1">
      <alignment/>
      <protection/>
    </xf>
    <xf numFmtId="9" fontId="0" fillId="0" borderId="0" xfId="50" applyNumberFormat="1" applyFill="1" applyBorder="1" applyAlignment="1">
      <alignment horizontal="center"/>
      <protection/>
    </xf>
    <xf numFmtId="0" fontId="0" fillId="0" borderId="0" xfId="50" applyFill="1" applyBorder="1" quotePrefix="1">
      <alignment/>
      <protection/>
    </xf>
    <xf numFmtId="181" fontId="0" fillId="0" borderId="0" xfId="48" applyNumberFormat="1" applyFont="1" applyFill="1" applyBorder="1" applyAlignment="1">
      <alignment/>
    </xf>
    <xf numFmtId="0" fontId="0" fillId="0" borderId="0" xfId="50" applyFont="1" quotePrefix="1">
      <alignment/>
      <protection/>
    </xf>
    <xf numFmtId="190" fontId="0" fillId="0" borderId="0" xfId="50" applyNumberFormat="1">
      <alignment/>
      <protection/>
    </xf>
    <xf numFmtId="0" fontId="51" fillId="0" borderId="0" xfId="50" applyFont="1">
      <alignment/>
      <protection/>
    </xf>
    <xf numFmtId="0" fontId="1" fillId="33" borderId="13" xfId="51" applyFont="1" applyFill="1" applyBorder="1" applyAlignment="1">
      <alignment horizontal="center"/>
      <protection/>
    </xf>
    <xf numFmtId="0" fontId="0" fillId="0" borderId="0" xfId="50" applyFont="1">
      <alignment/>
      <protection/>
    </xf>
    <xf numFmtId="0" fontId="7" fillId="0" borderId="0" xfId="50" applyFont="1" applyFill="1">
      <alignment/>
      <protection/>
    </xf>
    <xf numFmtId="0" fontId="0" fillId="0" borderId="0" xfId="50" applyFill="1">
      <alignment/>
      <protection/>
    </xf>
    <xf numFmtId="0" fontId="0" fillId="0" borderId="0" xfId="50" applyFill="1" quotePrefix="1">
      <alignment/>
      <protection/>
    </xf>
    <xf numFmtId="0" fontId="6" fillId="0" borderId="0" xfId="50" applyFont="1">
      <alignment/>
      <protection/>
    </xf>
    <xf numFmtId="0" fontId="8" fillId="0" borderId="0" xfId="50" applyFont="1" applyFill="1" applyBorder="1" applyAlignment="1">
      <alignment horizontal="right"/>
      <protection/>
    </xf>
    <xf numFmtId="0" fontId="6" fillId="0" borderId="0" xfId="50" applyFont="1" applyFill="1">
      <alignment/>
      <protection/>
    </xf>
    <xf numFmtId="10" fontId="0" fillId="0" borderId="0" xfId="55" applyNumberFormat="1" applyFont="1" applyAlignment="1">
      <alignment/>
    </xf>
    <xf numFmtId="187" fontId="6" fillId="0" borderId="0" xfId="50" applyNumberFormat="1" applyFont="1" applyFill="1" applyBorder="1" applyAlignment="1">
      <alignment horizontal="center"/>
      <protection/>
    </xf>
    <xf numFmtId="0" fontId="8" fillId="0" borderId="0" xfId="50" applyFont="1" applyBorder="1" applyAlignment="1">
      <alignment horizontal="right"/>
      <protection/>
    </xf>
    <xf numFmtId="0" fontId="6" fillId="0" borderId="0" xfId="50" applyFont="1" applyBorder="1" applyAlignment="1">
      <alignment horizontal="right"/>
      <protection/>
    </xf>
    <xf numFmtId="187" fontId="3" fillId="0" borderId="0" xfId="50" applyNumberFormat="1" applyFont="1" applyFill="1" applyBorder="1" applyAlignment="1">
      <alignment horizontal="center"/>
      <protection/>
    </xf>
    <xf numFmtId="11" fontId="8" fillId="0" borderId="0" xfId="50" applyNumberFormat="1" applyFont="1" applyBorder="1" applyAlignment="1" quotePrefix="1">
      <alignment horizontal="right"/>
      <protection/>
    </xf>
    <xf numFmtId="187" fontId="6" fillId="0" borderId="0" xfId="50" applyNumberFormat="1" applyFont="1">
      <alignment/>
      <protection/>
    </xf>
    <xf numFmtId="43" fontId="0" fillId="0" borderId="0" xfId="48" applyFont="1" applyAlignment="1">
      <alignment/>
    </xf>
    <xf numFmtId="177" fontId="0" fillId="0" borderId="0" xfId="48" applyNumberFormat="1" applyFont="1" applyAlignment="1">
      <alignment/>
    </xf>
    <xf numFmtId="192" fontId="0" fillId="0" borderId="0" xfId="55" applyNumberFormat="1" applyFont="1" applyAlignment="1">
      <alignment/>
    </xf>
    <xf numFmtId="185" fontId="6" fillId="0" borderId="0" xfId="50" applyNumberFormat="1" applyFont="1" applyFill="1" applyBorder="1" applyAlignment="1">
      <alignment horizontal="center"/>
      <protection/>
    </xf>
    <xf numFmtId="185" fontId="6" fillId="0" borderId="0" xfId="50" applyNumberFormat="1" applyFont="1">
      <alignment/>
      <protection/>
    </xf>
    <xf numFmtId="194" fontId="0" fillId="0" borderId="0" xfId="50" applyNumberFormat="1">
      <alignment/>
      <protection/>
    </xf>
    <xf numFmtId="0" fontId="0" fillId="0" borderId="0" xfId="50" applyFill="1" applyBorder="1" applyAlignment="1">
      <alignment horizontal="right"/>
      <protection/>
    </xf>
    <xf numFmtId="190" fontId="6" fillId="0" borderId="0" xfId="50" applyNumberFormat="1" applyFont="1" applyFill="1" applyBorder="1" applyAlignment="1">
      <alignment horizontal="center"/>
      <protection/>
    </xf>
    <xf numFmtId="0" fontId="6" fillId="34" borderId="0" xfId="50" applyFont="1" applyFill="1">
      <alignment/>
      <protection/>
    </xf>
    <xf numFmtId="0" fontId="14" fillId="0" borderId="0" xfId="50" applyFont="1" applyAlignment="1">
      <alignment horizontal="right"/>
      <protection/>
    </xf>
    <xf numFmtId="43" fontId="6" fillId="0" borderId="0" xfId="48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50" applyNumberFormat="1" applyFont="1">
      <alignment/>
      <protection/>
    </xf>
    <xf numFmtId="43" fontId="6" fillId="0" borderId="0" xfId="50" applyNumberFormat="1" applyFont="1">
      <alignment/>
      <protection/>
    </xf>
    <xf numFmtId="0" fontId="0" fillId="34" borderId="0" xfId="0" applyFill="1" applyAlignment="1">
      <alignment/>
    </xf>
    <xf numFmtId="0" fontId="0" fillId="0" borderId="14" xfId="50" applyFill="1" applyBorder="1">
      <alignment/>
      <protection/>
    </xf>
    <xf numFmtId="0" fontId="0" fillId="0" borderId="14" xfId="50" applyBorder="1">
      <alignment/>
      <protection/>
    </xf>
    <xf numFmtId="0" fontId="0" fillId="0" borderId="14" xfId="0" applyBorder="1" applyAlignment="1">
      <alignment/>
    </xf>
    <xf numFmtId="0" fontId="15" fillId="18" borderId="14" xfId="50" applyFont="1" applyFill="1" applyBorder="1">
      <alignment/>
      <protection/>
    </xf>
    <xf numFmtId="0" fontId="15" fillId="18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2" fillId="0" borderId="14" xfId="51" applyFont="1" applyFill="1" applyBorder="1" applyAlignment="1">
      <alignment horizontal="right" wrapText="1"/>
      <protection/>
    </xf>
    <xf numFmtId="0" fontId="0" fillId="0" borderId="0" xfId="50" applyBorder="1">
      <alignment/>
      <protection/>
    </xf>
    <xf numFmtId="0" fontId="0" fillId="0" borderId="15" xfId="50" applyFill="1" applyBorder="1">
      <alignment/>
      <protection/>
    </xf>
    <xf numFmtId="0" fontId="0" fillId="0" borderId="15" xfId="50" applyBorder="1">
      <alignment/>
      <protection/>
    </xf>
    <xf numFmtId="0" fontId="15" fillId="18" borderId="16" xfId="50" applyFont="1" applyFill="1" applyBorder="1">
      <alignment/>
      <protection/>
    </xf>
    <xf numFmtId="0" fontId="15" fillId="35" borderId="14" xfId="50" applyFont="1" applyFill="1" applyBorder="1">
      <alignment/>
      <protection/>
    </xf>
    <xf numFmtId="0" fontId="15" fillId="35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194" fontId="6" fillId="34" borderId="14" xfId="50" applyNumberFormat="1" applyFont="1" applyFill="1" applyBorder="1">
      <alignment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_Foglio1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3" width="9.28125" style="6" customWidth="1"/>
    <col min="4" max="4" width="12.7109375" style="6" customWidth="1"/>
    <col min="5" max="5" width="9.28125" style="6" customWidth="1"/>
    <col min="6" max="6" width="14.00390625" style="6" bestFit="1" customWidth="1"/>
    <col min="7" max="7" width="42.7109375" style="6" customWidth="1"/>
    <col min="8" max="8" width="20.28125" style="6" bestFit="1" customWidth="1"/>
    <col min="9" max="9" width="12.7109375" style="6" bestFit="1" customWidth="1"/>
    <col min="10" max="10" width="17.00390625" style="6" customWidth="1"/>
    <col min="11" max="11" width="17.28125" style="6" customWidth="1"/>
    <col min="12" max="12" width="15.28125" style="6" bestFit="1" customWidth="1"/>
    <col min="13" max="14" width="9.28125" style="6" customWidth="1"/>
    <col min="15" max="15" width="17.7109375" style="6" bestFit="1" customWidth="1"/>
  </cols>
  <sheetData>
    <row r="1" spans="1:4" ht="12.75">
      <c r="A1" s="1" t="s">
        <v>10</v>
      </c>
      <c r="B1" s="1" t="s">
        <v>11</v>
      </c>
      <c r="C1" s="1" t="s">
        <v>12</v>
      </c>
      <c r="D1" s="1" t="s">
        <v>13</v>
      </c>
    </row>
    <row r="2" spans="1:6" ht="15">
      <c r="A2" s="2" t="s">
        <v>14</v>
      </c>
      <c r="B2" s="3">
        <v>0</v>
      </c>
      <c r="C2" s="3">
        <v>100000</v>
      </c>
      <c r="D2" s="3">
        <v>100000</v>
      </c>
      <c r="F2" s="7" t="s">
        <v>51</v>
      </c>
    </row>
    <row r="3" spans="1:4" ht="12.75">
      <c r="A3" s="2" t="s">
        <v>14</v>
      </c>
      <c r="B3" s="3">
        <v>1</v>
      </c>
      <c r="C3" s="3">
        <v>99676.80799999999</v>
      </c>
      <c r="D3" s="3">
        <v>99725.837</v>
      </c>
    </row>
    <row r="4" spans="1:6" ht="12.75">
      <c r="A4" s="2" t="s">
        <v>14</v>
      </c>
      <c r="B4" s="3">
        <v>2</v>
      </c>
      <c r="C4" s="3">
        <v>99659.35259738303</v>
      </c>
      <c r="D4" s="3">
        <v>99705.15984495642</v>
      </c>
      <c r="F4" s="6" t="s">
        <v>0</v>
      </c>
    </row>
    <row r="5" spans="1:9" ht="12.75">
      <c r="A5" s="2" t="s">
        <v>14</v>
      </c>
      <c r="B5" s="3">
        <v>3</v>
      </c>
      <c r="C5" s="3">
        <v>99644.91195719167</v>
      </c>
      <c r="D5" s="3">
        <v>99690.00864886638</v>
      </c>
      <c r="F5" s="8" t="s">
        <v>1</v>
      </c>
      <c r="I5" s="9"/>
    </row>
    <row r="6" spans="1:6" ht="12.75">
      <c r="A6" s="2" t="s">
        <v>14</v>
      </c>
      <c r="B6" s="3">
        <v>4</v>
      </c>
      <c r="C6" s="3">
        <v>99633.07314520203</v>
      </c>
      <c r="D6" s="3">
        <v>99678.89321290202</v>
      </c>
      <c r="F6" s="8" t="s">
        <v>15</v>
      </c>
    </row>
    <row r="7" spans="1:4" ht="12.75">
      <c r="A7" s="2" t="s">
        <v>14</v>
      </c>
      <c r="B7" s="3">
        <v>5</v>
      </c>
      <c r="C7" s="3">
        <v>99623.271243466</v>
      </c>
      <c r="D7" s="3">
        <v>99670.43944596863</v>
      </c>
    </row>
    <row r="8" spans="1:6" ht="12.75">
      <c r="A8" s="2" t="s">
        <v>14</v>
      </c>
      <c r="B8" s="3">
        <v>6</v>
      </c>
      <c r="C8" s="3">
        <v>99614.68570995024</v>
      </c>
      <c r="D8" s="3">
        <v>99662.91034097289</v>
      </c>
      <c r="F8" s="6" t="s">
        <v>3</v>
      </c>
    </row>
    <row r="9" spans="1:6" ht="12.75">
      <c r="A9" s="2" t="s">
        <v>14</v>
      </c>
      <c r="B9" s="3">
        <v>7</v>
      </c>
      <c r="C9" s="3">
        <v>99606.97951786371</v>
      </c>
      <c r="D9" s="3">
        <v>99655.68976311869</v>
      </c>
      <c r="F9" s="6" t="s">
        <v>4</v>
      </c>
    </row>
    <row r="10" spans="1:6" ht="12.75">
      <c r="A10" s="2" t="s">
        <v>14</v>
      </c>
      <c r="B10" s="3">
        <v>8</v>
      </c>
      <c r="C10" s="3">
        <v>99599.03187696799</v>
      </c>
      <c r="D10" s="3">
        <v>99648.72682007494</v>
      </c>
      <c r="F10" s="6" t="s">
        <v>7</v>
      </c>
    </row>
    <row r="11" spans="1:6" ht="12.75">
      <c r="A11" s="2" t="s">
        <v>14</v>
      </c>
      <c r="B11" s="3">
        <v>9</v>
      </c>
      <c r="C11" s="3">
        <v>99590.63069862917</v>
      </c>
      <c r="D11" s="3">
        <v>99642.06629917429</v>
      </c>
      <c r="F11" s="6" t="s">
        <v>6</v>
      </c>
    </row>
    <row r="12" spans="1:6" ht="12.75">
      <c r="A12" s="2" t="s">
        <v>14</v>
      </c>
      <c r="B12" s="3">
        <v>10</v>
      </c>
      <c r="C12" s="3">
        <v>99582.24217980543</v>
      </c>
      <c r="D12" s="3">
        <v>99636.01702932926</v>
      </c>
      <c r="F12" s="6" t="s">
        <v>9</v>
      </c>
    </row>
    <row r="13" spans="1:4" ht="12.75">
      <c r="A13" s="2" t="s">
        <v>14</v>
      </c>
      <c r="B13" s="3">
        <v>11</v>
      </c>
      <c r="C13" s="3">
        <v>99573.97784952693</v>
      </c>
      <c r="D13" s="3">
        <v>99630.09964627789</v>
      </c>
    </row>
    <row r="14" spans="1:11" ht="12.75">
      <c r="A14" s="2" t="s">
        <v>14</v>
      </c>
      <c r="B14" s="3">
        <v>12</v>
      </c>
      <c r="C14" s="3">
        <v>99565.5518995213</v>
      </c>
      <c r="D14" s="3">
        <v>99623.82892780616</v>
      </c>
      <c r="H14" s="10"/>
      <c r="I14" s="10"/>
      <c r="J14" s="10"/>
      <c r="K14" s="10"/>
    </row>
    <row r="15" spans="1:11" ht="12.75">
      <c r="A15" s="2" t="s">
        <v>14</v>
      </c>
      <c r="B15" s="3">
        <v>13</v>
      </c>
      <c r="C15" s="3">
        <v>99555.89702795362</v>
      </c>
      <c r="D15" s="3">
        <v>99616.82537263253</v>
      </c>
      <c r="G15" s="6" t="s">
        <v>61</v>
      </c>
      <c r="H15" s="10"/>
      <c r="I15" s="10"/>
      <c r="J15" s="10"/>
      <c r="K15" s="10"/>
    </row>
    <row r="16" spans="1:11" ht="12.75">
      <c r="A16" s="2" t="s">
        <v>14</v>
      </c>
      <c r="B16" s="3">
        <v>14</v>
      </c>
      <c r="C16" s="3">
        <v>99543.8149242903</v>
      </c>
      <c r="D16" s="3">
        <v>99608.50936005042</v>
      </c>
      <c r="F16" s="6" t="s">
        <v>57</v>
      </c>
      <c r="G16" s="68" t="s">
        <v>155</v>
      </c>
      <c r="H16" s="71">
        <f>(C58/C48)*(1.04)^(-10)</f>
        <v>0.6573262239253954</v>
      </c>
      <c r="I16" s="10"/>
      <c r="J16" s="10"/>
      <c r="K16" s="10"/>
    </row>
    <row r="17" spans="1:13" ht="12.75">
      <c r="A17" s="2" t="s">
        <v>14</v>
      </c>
      <c r="B17" s="3">
        <v>15</v>
      </c>
      <c r="C17" s="3">
        <v>99528.625533571</v>
      </c>
      <c r="D17" s="3">
        <v>99599.22684306315</v>
      </c>
      <c r="F17" s="6" t="s">
        <v>26</v>
      </c>
      <c r="G17" s="68" t="s">
        <v>156</v>
      </c>
      <c r="H17" s="71">
        <f>H16*25000</f>
        <v>16433.155598134887</v>
      </c>
      <c r="L17" s="10"/>
      <c r="M17" s="10"/>
    </row>
    <row r="18" spans="1:15" ht="12.75">
      <c r="A18" s="2" t="s">
        <v>14</v>
      </c>
      <c r="B18" s="3">
        <v>16</v>
      </c>
      <c r="C18" s="3">
        <v>99509.08408323374</v>
      </c>
      <c r="D18" s="3">
        <v>99588.97907861328</v>
      </c>
      <c r="F18" s="6" t="s">
        <v>27</v>
      </c>
      <c r="G18" s="68" t="s">
        <v>58</v>
      </c>
      <c r="H18" s="71">
        <f>1/((C58/C48)*(1.04)^(-10))</f>
        <v>1.5213146282651535</v>
      </c>
      <c r="I18" s="52" t="s">
        <v>60</v>
      </c>
      <c r="J18"/>
      <c r="K18"/>
      <c r="L18"/>
      <c r="M18"/>
      <c r="N18"/>
      <c r="O18"/>
    </row>
    <row r="19" spans="1:15" ht="12.75">
      <c r="A19" s="2" t="s">
        <v>14</v>
      </c>
      <c r="B19" s="3">
        <v>17</v>
      </c>
      <c r="C19" s="3">
        <v>99484.11924421895</v>
      </c>
      <c r="D19" s="3">
        <v>99577.8340759646</v>
      </c>
      <c r="F19" s="6" t="s">
        <v>28</v>
      </c>
      <c r="G19" s="68" t="s">
        <v>59</v>
      </c>
      <c r="H19" s="71">
        <f>H18*10000</f>
        <v>15213.146282651534</v>
      </c>
      <c r="M19"/>
      <c r="N19"/>
      <c r="O19"/>
    </row>
    <row r="20" spans="1:15" ht="12.75">
      <c r="A20" s="2" t="s">
        <v>14</v>
      </c>
      <c r="B20" s="3">
        <v>18</v>
      </c>
      <c r="C20" s="3">
        <v>99453.68108309498</v>
      </c>
      <c r="D20" s="3">
        <v>99565.42468628204</v>
      </c>
      <c r="G20" s="10"/>
      <c r="J20"/>
      <c r="K20"/>
      <c r="L20"/>
      <c r="M20"/>
      <c r="N20"/>
      <c r="O20"/>
    </row>
    <row r="21" spans="1:15" ht="12.75">
      <c r="A21" s="2" t="s">
        <v>14</v>
      </c>
      <c r="B21" s="3">
        <v>19</v>
      </c>
      <c r="C21" s="3">
        <v>99419.24425148315</v>
      </c>
      <c r="D21" s="3">
        <v>99552.05603670941</v>
      </c>
      <c r="G21" s="10"/>
      <c r="I21"/>
      <c r="J21"/>
      <c r="K21"/>
      <c r="L21"/>
      <c r="M21"/>
      <c r="N21"/>
      <c r="O21"/>
    </row>
    <row r="22" spans="1:15" ht="12.75">
      <c r="A22" s="2" t="s">
        <v>14</v>
      </c>
      <c r="B22" s="3">
        <v>20</v>
      </c>
      <c r="C22" s="3">
        <v>99382.38556086936</v>
      </c>
      <c r="D22" s="3">
        <v>99537.71556303733</v>
      </c>
      <c r="G22" s="13"/>
      <c r="I22"/>
      <c r="J22"/>
      <c r="K22"/>
      <c r="L22"/>
      <c r="M22"/>
      <c r="N22" s="52"/>
      <c r="O22"/>
    </row>
    <row r="23" spans="1:15" ht="12.75">
      <c r="A23" s="2" t="s">
        <v>14</v>
      </c>
      <c r="B23" s="3">
        <v>21</v>
      </c>
      <c r="C23" s="3">
        <v>99343.06392619835</v>
      </c>
      <c r="D23" s="3">
        <v>99521.97068718958</v>
      </c>
      <c r="G23" s="15"/>
      <c r="I23"/>
      <c r="J23"/>
      <c r="K23"/>
      <c r="L23"/>
      <c r="M23"/>
      <c r="N23" s="52"/>
      <c r="O23"/>
    </row>
    <row r="24" spans="1:15" ht="12.75">
      <c r="A24" s="2" t="s">
        <v>14</v>
      </c>
      <c r="B24" s="3">
        <v>22</v>
      </c>
      <c r="C24" s="3">
        <v>99302.00543787765</v>
      </c>
      <c r="D24" s="3">
        <v>99505.56747598092</v>
      </c>
      <c r="G24" s="10"/>
      <c r="I24"/>
      <c r="J24"/>
      <c r="K24"/>
      <c r="L24"/>
      <c r="M24"/>
      <c r="N24" s="52"/>
      <c r="O24"/>
    </row>
    <row r="25" spans="1:15" ht="12.75">
      <c r="A25" s="2" t="s">
        <v>14</v>
      </c>
      <c r="B25" s="3">
        <v>23</v>
      </c>
      <c r="C25" s="3">
        <v>99259.28670815834</v>
      </c>
      <c r="D25" s="3">
        <v>99488.67839601322</v>
      </c>
      <c r="F25" s="8"/>
      <c r="G25" s="22"/>
      <c r="I25"/>
      <c r="J25"/>
      <c r="K25"/>
      <c r="L25"/>
      <c r="M25"/>
      <c r="N25"/>
      <c r="O25"/>
    </row>
    <row r="26" spans="1:15" ht="12.75">
      <c r="A26" s="2" t="s">
        <v>14</v>
      </c>
      <c r="B26" s="3">
        <v>24</v>
      </c>
      <c r="C26" s="3">
        <v>99214.33019202248</v>
      </c>
      <c r="D26" s="3">
        <v>99471.92450257133</v>
      </c>
      <c r="G26" s="10"/>
      <c r="I26"/>
      <c r="J26"/>
      <c r="K26"/>
      <c r="L26"/>
      <c r="M26"/>
      <c r="N26" s="53"/>
      <c r="O26" s="53"/>
    </row>
    <row r="27" spans="1:15" ht="12.75">
      <c r="A27" s="2" t="s">
        <v>14</v>
      </c>
      <c r="B27" s="3">
        <v>25</v>
      </c>
      <c r="C27" s="3">
        <v>99169.53095336756</v>
      </c>
      <c r="D27" s="3">
        <v>99453.93699446353</v>
      </c>
      <c r="I27"/>
      <c r="J27"/>
      <c r="K27"/>
      <c r="L27"/>
      <c r="M27"/>
      <c r="N27"/>
      <c r="O27"/>
    </row>
    <row r="28" spans="1:15" ht="12.75">
      <c r="A28" s="2" t="s">
        <v>14</v>
      </c>
      <c r="B28" s="3">
        <v>26</v>
      </c>
      <c r="C28" s="3">
        <v>99125.07027755523</v>
      </c>
      <c r="D28" s="3">
        <v>99435.14915122591</v>
      </c>
      <c r="I28"/>
      <c r="J28"/>
      <c r="K28"/>
      <c r="L28"/>
      <c r="M28"/>
      <c r="N28"/>
      <c r="O28"/>
    </row>
    <row r="29" spans="1:15" ht="12.75">
      <c r="A29" s="2" t="s">
        <v>14</v>
      </c>
      <c r="B29" s="3">
        <v>27</v>
      </c>
      <c r="C29" s="3">
        <v>99080.05560064079</v>
      </c>
      <c r="D29" s="3">
        <v>99415.65687893779</v>
      </c>
      <c r="F29" s="8"/>
      <c r="I29"/>
      <c r="J29"/>
      <c r="K29"/>
      <c r="L29"/>
      <c r="M29"/>
      <c r="N29"/>
      <c r="O29"/>
    </row>
    <row r="30" spans="1:15" ht="12.75">
      <c r="A30" s="2" t="s">
        <v>14</v>
      </c>
      <c r="B30" s="3">
        <v>28</v>
      </c>
      <c r="C30" s="3">
        <v>99036.31373769422</v>
      </c>
      <c r="D30" s="3">
        <v>99395.59082275335</v>
      </c>
      <c r="F30" s="8"/>
      <c r="I30"/>
      <c r="J30"/>
      <c r="K30"/>
      <c r="L30"/>
      <c r="M30"/>
      <c r="N30"/>
      <c r="O30"/>
    </row>
    <row r="31" spans="1:15" ht="12.75">
      <c r="A31" s="2" t="s">
        <v>14</v>
      </c>
      <c r="B31" s="3">
        <v>29</v>
      </c>
      <c r="C31" s="3">
        <v>98991.69391690283</v>
      </c>
      <c r="D31" s="3">
        <v>99375.47017330311</v>
      </c>
      <c r="I31"/>
      <c r="J31"/>
      <c r="K31"/>
      <c r="L31"/>
      <c r="M31"/>
      <c r="N31"/>
      <c r="O31"/>
    </row>
    <row r="32" spans="1:15" ht="12.75">
      <c r="A32" s="2" t="s">
        <v>14</v>
      </c>
      <c r="B32" s="3">
        <v>30</v>
      </c>
      <c r="C32" s="3">
        <v>98943.83539256177</v>
      </c>
      <c r="D32" s="3">
        <v>99354.9312511277</v>
      </c>
      <c r="I32"/>
      <c r="J32"/>
      <c r="K32"/>
      <c r="L32"/>
      <c r="M32"/>
      <c r="N32"/>
      <c r="O32"/>
    </row>
    <row r="33" spans="1:13" ht="12.75">
      <c r="A33" s="2" t="s">
        <v>14</v>
      </c>
      <c r="B33" s="3">
        <v>31</v>
      </c>
      <c r="C33" s="3">
        <v>98893.56301923716</v>
      </c>
      <c r="D33" s="3">
        <v>99333.72592815077</v>
      </c>
      <c r="M33" s="4"/>
    </row>
    <row r="34" spans="1:13" ht="16.5">
      <c r="A34" s="2" t="s">
        <v>14</v>
      </c>
      <c r="B34" s="3">
        <v>32</v>
      </c>
      <c r="C34" s="3">
        <v>98840.67276386321</v>
      </c>
      <c r="D34" s="3">
        <v>99311.1086320942</v>
      </c>
      <c r="J34" s="18"/>
      <c r="M34" s="4"/>
    </row>
    <row r="35" spans="1:13" ht="12.75">
      <c r="A35" s="2" t="s">
        <v>14</v>
      </c>
      <c r="B35" s="3">
        <v>33</v>
      </c>
      <c r="C35" s="3">
        <v>98784.22979768142</v>
      </c>
      <c r="D35" s="3">
        <v>99286.7863484791</v>
      </c>
      <c r="I35" s="52"/>
      <c r="J35"/>
      <c r="K35"/>
      <c r="L35"/>
      <c r="M35" s="4"/>
    </row>
    <row r="36" spans="1:13" ht="12.75">
      <c r="A36" s="2" t="s">
        <v>14</v>
      </c>
      <c r="B36" s="3">
        <v>34</v>
      </c>
      <c r="C36" s="3">
        <v>98725.50652443588</v>
      </c>
      <c r="D36" s="3">
        <v>99260.17153253053</v>
      </c>
      <c r="M36" s="4"/>
    </row>
    <row r="37" spans="1:13" ht="12.75">
      <c r="A37" s="2" t="s">
        <v>14</v>
      </c>
      <c r="B37" s="3">
        <v>35</v>
      </c>
      <c r="C37" s="3">
        <v>98662.9283748703</v>
      </c>
      <c r="D37" s="3">
        <v>99229.8971802131</v>
      </c>
      <c r="M37" s="4"/>
    </row>
    <row r="38" spans="1:13" ht="12.75">
      <c r="A38" s="2" t="s">
        <v>14</v>
      </c>
      <c r="B38" s="3">
        <v>36</v>
      </c>
      <c r="C38" s="3">
        <v>98595.6363112015</v>
      </c>
      <c r="D38" s="3">
        <v>99195.51501313913</v>
      </c>
      <c r="I38"/>
      <c r="M38" s="4"/>
    </row>
    <row r="39" spans="1:15" ht="12.75">
      <c r="A39" s="2" t="s">
        <v>14</v>
      </c>
      <c r="B39" s="3">
        <v>37</v>
      </c>
      <c r="C39" s="3">
        <v>98524.8032341628</v>
      </c>
      <c r="D39" s="3">
        <v>99156.15423278192</v>
      </c>
      <c r="I39"/>
      <c r="M39" s="4"/>
      <c r="N39" s="52"/>
      <c r="O39"/>
    </row>
    <row r="40" spans="1:15" ht="12.75">
      <c r="A40" s="2" t="s">
        <v>14</v>
      </c>
      <c r="B40" s="3">
        <v>38</v>
      </c>
      <c r="C40" s="3">
        <v>98449.51550577141</v>
      </c>
      <c r="D40" s="3">
        <v>99111.35151605339</v>
      </c>
      <c r="I40"/>
      <c r="M40" s="4"/>
      <c r="N40" s="52"/>
      <c r="O40"/>
    </row>
    <row r="41" spans="1:15" ht="12.75">
      <c r="A41" s="2" t="s">
        <v>14</v>
      </c>
      <c r="B41" s="3">
        <v>39</v>
      </c>
      <c r="C41" s="3">
        <v>98368.6638411623</v>
      </c>
      <c r="D41" s="3">
        <v>99060.64515750426</v>
      </c>
      <c r="I41"/>
      <c r="M41" s="4"/>
      <c r="N41" s="52"/>
      <c r="O41"/>
    </row>
    <row r="42" spans="1:15" ht="12.75">
      <c r="A42" s="2" t="s">
        <v>14</v>
      </c>
      <c r="B42" s="3">
        <v>40</v>
      </c>
      <c r="C42" s="3">
        <v>98281.35673357008</v>
      </c>
      <c r="D42" s="3">
        <v>99005.76258826765</v>
      </c>
      <c r="I42"/>
      <c r="M42" s="4"/>
      <c r="N42"/>
      <c r="O42"/>
    </row>
    <row r="43" spans="1:15" ht="12.75">
      <c r="A43" s="2" t="s">
        <v>14</v>
      </c>
      <c r="B43" s="3">
        <v>41</v>
      </c>
      <c r="C43" s="3">
        <v>98186.90540130841</v>
      </c>
      <c r="D43" s="3">
        <v>98947.68580793338</v>
      </c>
      <c r="I43"/>
      <c r="N43" s="53"/>
      <c r="O43" s="53"/>
    </row>
    <row r="44" spans="1:9" ht="12.75">
      <c r="A44" s="2" t="s">
        <v>14</v>
      </c>
      <c r="B44" s="3">
        <v>42</v>
      </c>
      <c r="C44" s="3">
        <v>98084.02516182892</v>
      </c>
      <c r="D44" s="3">
        <v>98885.18649166965</v>
      </c>
      <c r="I44"/>
    </row>
    <row r="45" spans="1:9" ht="12.75">
      <c r="A45" s="2" t="s">
        <v>14</v>
      </c>
      <c r="B45" s="3">
        <v>43</v>
      </c>
      <c r="C45" s="3">
        <v>97972.78316469163</v>
      </c>
      <c r="D45" s="3">
        <v>98817.78535970507</v>
      </c>
      <c r="I45"/>
    </row>
    <row r="46" spans="1:9" ht="12.75">
      <c r="A46" s="2" t="s">
        <v>14</v>
      </c>
      <c r="B46" s="3">
        <v>44</v>
      </c>
      <c r="C46" s="3">
        <v>97850.76786053833</v>
      </c>
      <c r="D46" s="3">
        <v>98744.80150797195</v>
      </c>
      <c r="I46"/>
    </row>
    <row r="47" spans="1:9" ht="12.75">
      <c r="A47" s="2" t="s">
        <v>14</v>
      </c>
      <c r="B47" s="3">
        <v>45</v>
      </c>
      <c r="C47" s="3">
        <v>97715.84926479685</v>
      </c>
      <c r="D47" s="3">
        <v>98662.92231856154</v>
      </c>
      <c r="I47"/>
    </row>
    <row r="48" spans="1:4" ht="12.75">
      <c r="A48" s="2" t="s">
        <v>14</v>
      </c>
      <c r="B48" s="3">
        <v>46</v>
      </c>
      <c r="C48" s="3">
        <v>97566.05868514185</v>
      </c>
      <c r="D48" s="3">
        <v>98569.75492101612</v>
      </c>
    </row>
    <row r="49" spans="1:4" ht="12.75">
      <c r="A49" s="2" t="s">
        <v>14</v>
      </c>
      <c r="B49" s="3">
        <v>47</v>
      </c>
      <c r="C49" s="3">
        <v>97399.42171087115</v>
      </c>
      <c r="D49" s="3">
        <v>98467.21280497179</v>
      </c>
    </row>
    <row r="50" spans="1:4" ht="12.75">
      <c r="A50" s="2" t="s">
        <v>14</v>
      </c>
      <c r="B50" s="3">
        <v>48</v>
      </c>
      <c r="C50" s="3">
        <v>97214.79136707602</v>
      </c>
      <c r="D50" s="3">
        <v>98351.70485631879</v>
      </c>
    </row>
    <row r="51" spans="1:12" ht="12.75">
      <c r="A51" s="2" t="s">
        <v>14</v>
      </c>
      <c r="B51" s="3">
        <v>49</v>
      </c>
      <c r="C51" s="3">
        <v>97013.05900921437</v>
      </c>
      <c r="D51" s="3">
        <v>98223.53684861823</v>
      </c>
      <c r="I51" s="52"/>
      <c r="J51"/>
      <c r="K51"/>
      <c r="L51"/>
    </row>
    <row r="52" spans="1:4" ht="12.75">
      <c r="A52" s="2" t="s">
        <v>14</v>
      </c>
      <c r="B52" s="3">
        <v>50</v>
      </c>
      <c r="C52" s="3">
        <v>96790.70313770407</v>
      </c>
      <c r="D52" s="3">
        <v>98086.0229147948</v>
      </c>
    </row>
    <row r="53" spans="1:4" ht="12.75">
      <c r="A53" s="2" t="s">
        <v>14</v>
      </c>
      <c r="B53" s="3">
        <v>51</v>
      </c>
      <c r="C53" s="3">
        <v>96547.5939286331</v>
      </c>
      <c r="D53" s="3">
        <v>97934.10728250437</v>
      </c>
    </row>
    <row r="54" spans="1:4" ht="12.75">
      <c r="A54" s="2" t="s">
        <v>14</v>
      </c>
      <c r="B54" s="3">
        <v>52</v>
      </c>
      <c r="C54" s="3">
        <v>96287.35278562628</v>
      </c>
      <c r="D54" s="3">
        <v>97768.69559596315</v>
      </c>
    </row>
    <row r="55" spans="1:4" ht="12.75">
      <c r="A55" s="2" t="s">
        <v>14</v>
      </c>
      <c r="B55" s="3">
        <v>53</v>
      </c>
      <c r="C55" s="3">
        <v>95995.07637773962</v>
      </c>
      <c r="D55" s="3">
        <v>97587.53900220642</v>
      </c>
    </row>
    <row r="56" spans="1:4" ht="12.75">
      <c r="A56" s="2" t="s">
        <v>14</v>
      </c>
      <c r="B56" s="3">
        <v>54</v>
      </c>
      <c r="C56" s="3">
        <v>95677.84816848945</v>
      </c>
      <c r="D56" s="3">
        <v>97390.76739206394</v>
      </c>
    </row>
    <row r="57" spans="1:4" ht="12.75">
      <c r="A57" s="2" t="s">
        <v>14</v>
      </c>
      <c r="B57" s="3">
        <v>55</v>
      </c>
      <c r="C57" s="3">
        <v>95324.7194096907</v>
      </c>
      <c r="D57" s="3">
        <v>97179.39923568527</v>
      </c>
    </row>
    <row r="58" spans="1:13" ht="12.75">
      <c r="A58" s="2" t="s">
        <v>14</v>
      </c>
      <c r="B58" s="3">
        <v>56</v>
      </c>
      <c r="C58" s="3">
        <v>94932.105487858</v>
      </c>
      <c r="D58" s="3">
        <v>96950.83911944689</v>
      </c>
      <c r="M58" s="10"/>
    </row>
    <row r="59" spans="1:14" ht="12.75">
      <c r="A59" s="2" t="s">
        <v>14</v>
      </c>
      <c r="B59" s="3">
        <v>57</v>
      </c>
      <c r="C59" s="3">
        <v>94493.1299388716</v>
      </c>
      <c r="D59" s="3">
        <v>96695.53459676007</v>
      </c>
      <c r="N59" s="4"/>
    </row>
    <row r="60" spans="1:14" ht="12.75">
      <c r="A60" s="2" t="s">
        <v>14</v>
      </c>
      <c r="B60" s="3">
        <v>58</v>
      </c>
      <c r="C60" s="3">
        <v>94010.60833028915</v>
      </c>
      <c r="D60" s="3">
        <v>96419.06079033032</v>
      </c>
      <c r="N60" s="4"/>
    </row>
    <row r="61" spans="1:14" ht="12.75">
      <c r="A61" s="2" t="s">
        <v>14</v>
      </c>
      <c r="B61" s="3">
        <v>59</v>
      </c>
      <c r="C61" s="3">
        <v>93479.46437502644</v>
      </c>
      <c r="D61" s="3">
        <v>96115.97325787957</v>
      </c>
      <c r="N61" s="4"/>
    </row>
    <row r="62" spans="1:14" ht="12.75">
      <c r="A62" s="2" t="s">
        <v>14</v>
      </c>
      <c r="B62" s="3">
        <v>60</v>
      </c>
      <c r="C62" s="3">
        <v>92906.98211327412</v>
      </c>
      <c r="D62" s="3">
        <v>95789.48267527827</v>
      </c>
      <c r="N62" s="4"/>
    </row>
    <row r="63" spans="1:14" ht="12.75">
      <c r="A63" s="2" t="s">
        <v>14</v>
      </c>
      <c r="B63" s="3">
        <v>61</v>
      </c>
      <c r="C63" s="3">
        <v>92284.2024563535</v>
      </c>
      <c r="D63" s="3">
        <v>95442.26400058209</v>
      </c>
      <c r="N63" s="4"/>
    </row>
    <row r="64" spans="1:14" ht="12.75">
      <c r="A64" s="2" t="s">
        <v>14</v>
      </c>
      <c r="B64" s="3">
        <v>62</v>
      </c>
      <c r="C64" s="3">
        <v>91606.23656300789</v>
      </c>
      <c r="D64" s="3">
        <v>95067.96521058309</v>
      </c>
      <c r="N64" s="4"/>
    </row>
    <row r="65" spans="1:14" ht="12.75">
      <c r="A65" s="2" t="s">
        <v>14</v>
      </c>
      <c r="B65" s="3">
        <v>63</v>
      </c>
      <c r="C65" s="3">
        <v>90868.06251603478</v>
      </c>
      <c r="D65" s="3">
        <v>94663.085006946</v>
      </c>
      <c r="N65" s="4"/>
    </row>
    <row r="66" spans="1:14" ht="12.75">
      <c r="A66" s="2" t="s">
        <v>14</v>
      </c>
      <c r="B66" s="3">
        <v>64</v>
      </c>
      <c r="C66" s="3">
        <v>90055.39672045139</v>
      </c>
      <c r="D66" s="3">
        <v>94215.95623111674</v>
      </c>
      <c r="N66" s="4"/>
    </row>
    <row r="67" spans="1:14" ht="12.75">
      <c r="A67" s="2" t="s">
        <v>14</v>
      </c>
      <c r="B67" s="3">
        <v>65</v>
      </c>
      <c r="C67" s="3">
        <v>89171.8695271048</v>
      </c>
      <c r="D67" s="3">
        <v>93713.17089637027</v>
      </c>
      <c r="N67" s="4"/>
    </row>
    <row r="68" spans="1:14" ht="12.75">
      <c r="A68" s="2" t="s">
        <v>14</v>
      </c>
      <c r="B68" s="3">
        <v>66</v>
      </c>
      <c r="C68" s="3">
        <v>88189.9338679958</v>
      </c>
      <c r="D68" s="3">
        <v>93148.84611247138</v>
      </c>
      <c r="N68" s="4"/>
    </row>
    <row r="69" spans="1:14" ht="12.75">
      <c r="A69" s="2" t="s">
        <v>14</v>
      </c>
      <c r="B69" s="3">
        <v>67</v>
      </c>
      <c r="C69" s="3">
        <v>87106.58402717985</v>
      </c>
      <c r="D69" s="3">
        <v>92533.56351882544</v>
      </c>
      <c r="N69" s="5"/>
    </row>
    <row r="70" spans="1:4" ht="12.75">
      <c r="A70" s="2" t="s">
        <v>14</v>
      </c>
      <c r="B70" s="3">
        <v>68</v>
      </c>
      <c r="C70" s="3">
        <v>85911.6471968366</v>
      </c>
      <c r="D70" s="3">
        <v>91860.01726198572</v>
      </c>
    </row>
    <row r="71" spans="1:4" ht="12.75">
      <c r="A71" s="2" t="s">
        <v>14</v>
      </c>
      <c r="B71" s="3">
        <v>69</v>
      </c>
      <c r="C71" s="3">
        <v>84683.32542103983</v>
      </c>
      <c r="D71" s="3">
        <v>91164.79217474165</v>
      </c>
    </row>
    <row r="72" spans="1:4" ht="12.75">
      <c r="A72" s="2" t="s">
        <v>14</v>
      </c>
      <c r="B72" s="3">
        <v>70</v>
      </c>
      <c r="C72" s="3">
        <v>83381.10504387804</v>
      </c>
      <c r="D72" s="3">
        <v>90419.79805132927</v>
      </c>
    </row>
    <row r="73" spans="1:4" ht="12.75">
      <c r="A73" s="2" t="s">
        <v>14</v>
      </c>
      <c r="B73" s="3">
        <v>71</v>
      </c>
      <c r="C73" s="3">
        <v>81980.15406077392</v>
      </c>
      <c r="D73" s="3">
        <v>89592.93341149534</v>
      </c>
    </row>
    <row r="74" spans="1:4" ht="12.75">
      <c r="A74" s="2" t="s">
        <v>14</v>
      </c>
      <c r="B74" s="3">
        <v>72</v>
      </c>
      <c r="C74" s="3">
        <v>80421.74822314792</v>
      </c>
      <c r="D74" s="3">
        <v>88655.47058530948</v>
      </c>
    </row>
    <row r="75" spans="1:4" ht="12.75">
      <c r="A75" s="2" t="s">
        <v>14</v>
      </c>
      <c r="B75" s="3">
        <v>73</v>
      </c>
      <c r="C75" s="3">
        <v>78700.70109730054</v>
      </c>
      <c r="D75" s="3">
        <v>87610.2881921569</v>
      </c>
    </row>
    <row r="76" spans="1:4" ht="12.75">
      <c r="A76" s="2" t="s">
        <v>14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14</v>
      </c>
      <c r="B77" s="3">
        <v>75</v>
      </c>
      <c r="C77" s="3">
        <v>74676.91643010851</v>
      </c>
      <c r="D77" s="3">
        <v>85122.95979695991</v>
      </c>
    </row>
    <row r="78" spans="1:4" ht="12.75">
      <c r="A78" s="2" t="s">
        <v>14</v>
      </c>
      <c r="B78" s="3">
        <v>76</v>
      </c>
      <c r="C78" s="3">
        <v>72463.34924744055</v>
      </c>
      <c r="D78" s="3">
        <v>83703.12585213858</v>
      </c>
    </row>
    <row r="79" spans="1:4" ht="12.75">
      <c r="A79" s="2" t="s">
        <v>14</v>
      </c>
      <c r="B79" s="3">
        <v>77</v>
      </c>
      <c r="C79" s="3">
        <v>70122.21495409012</v>
      </c>
      <c r="D79" s="3">
        <v>82152.21658119331</v>
      </c>
    </row>
    <row r="80" spans="1:4" ht="12.75">
      <c r="A80" s="2" t="s">
        <v>14</v>
      </c>
      <c r="B80" s="3">
        <v>78</v>
      </c>
      <c r="C80" s="3">
        <v>67683.56907485453</v>
      </c>
      <c r="D80" s="3">
        <v>80475.98932624796</v>
      </c>
    </row>
    <row r="81" spans="1:4" ht="12.75">
      <c r="A81" s="2" t="s">
        <v>14</v>
      </c>
      <c r="B81" s="3">
        <v>79</v>
      </c>
      <c r="C81" s="3">
        <v>65052.78116633384</v>
      </c>
      <c r="D81" s="3">
        <v>78605.38289707164</v>
      </c>
    </row>
    <row r="82" spans="1:4" ht="12.75">
      <c r="A82" s="2" t="s">
        <v>14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14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14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14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14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14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14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14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14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14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14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14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14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14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14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14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14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14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14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14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14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14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14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14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14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14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14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14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14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14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14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14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14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14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14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14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14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14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14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14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14</v>
      </c>
      <c r="B122" s="3">
        <v>120</v>
      </c>
      <c r="C122" s="3">
        <v>0</v>
      </c>
      <c r="D122" s="3">
        <v>0</v>
      </c>
    </row>
    <row r="207" spans="6:7" ht="12.75">
      <c r="F207" s="4"/>
      <c r="G207" s="5"/>
    </row>
    <row r="208" spans="6:7" ht="12.75">
      <c r="F208" s="4"/>
      <c r="G208" s="5"/>
    </row>
    <row r="209" spans="6:7" ht="12.75">
      <c r="F209" s="4"/>
      <c r="G209" s="5"/>
    </row>
    <row r="210" spans="6:7" ht="12.75">
      <c r="F210" s="4"/>
      <c r="G210" s="5"/>
    </row>
    <row r="211" spans="6:7" ht="12.75">
      <c r="F211" s="4"/>
      <c r="G211" s="5"/>
    </row>
    <row r="212" spans="6:7" ht="12.75">
      <c r="F212" s="4"/>
      <c r="G212" s="5"/>
    </row>
    <row r="214" spans="9:10" ht="12.75">
      <c r="I214" s="17"/>
      <c r="J214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3"/>
  <sheetViews>
    <sheetView zoomScalePageLayoutView="0" workbookViewId="0" topLeftCell="A71">
      <selection activeCell="G79" sqref="G79"/>
    </sheetView>
  </sheetViews>
  <sheetFormatPr defaultColWidth="9.28125" defaultRowHeight="12.75"/>
  <cols>
    <col min="1" max="3" width="9.28125" style="6" customWidth="1"/>
    <col min="4" max="4" width="12.7109375" style="6" customWidth="1"/>
    <col min="5" max="5" width="9.28125" style="6" customWidth="1"/>
    <col min="6" max="6" width="14.00390625" style="6" bestFit="1" customWidth="1"/>
    <col min="7" max="7" width="15.28125" style="6" customWidth="1"/>
    <col min="8" max="8" width="20.28125" style="6" bestFit="1" customWidth="1"/>
    <col min="9" max="9" width="12.7109375" style="6" bestFit="1" customWidth="1"/>
    <col min="10" max="10" width="17.00390625" style="6" customWidth="1"/>
    <col min="11" max="11" width="17.28125" style="6" customWidth="1"/>
    <col min="12" max="12" width="15.28125" style="6" bestFit="1" customWidth="1"/>
    <col min="13" max="14" width="9.28125" style="6" customWidth="1"/>
    <col min="15" max="15" width="17.7109375" style="6" bestFit="1" customWidth="1"/>
    <col min="16" max="16" width="9.28125" style="6" customWidth="1"/>
    <col min="17" max="17" width="19.7109375" style="6" bestFit="1" customWidth="1"/>
    <col min="18" max="16384" width="9.28125" style="6" customWidth="1"/>
  </cols>
  <sheetData>
    <row r="1" spans="1:4" ht="12.75">
      <c r="A1" s="1" t="s">
        <v>10</v>
      </c>
      <c r="B1" s="1" t="s">
        <v>11</v>
      </c>
      <c r="C1" s="1" t="s">
        <v>12</v>
      </c>
      <c r="D1" s="1" t="s">
        <v>13</v>
      </c>
    </row>
    <row r="2" spans="1:4" ht="12.75">
      <c r="A2" s="2" t="s">
        <v>14</v>
      </c>
      <c r="B2" s="3">
        <v>0</v>
      </c>
      <c r="C2" s="3">
        <v>100000</v>
      </c>
      <c r="D2" s="3">
        <v>100000</v>
      </c>
    </row>
    <row r="3" spans="1:4" ht="12.75">
      <c r="A3" s="2" t="s">
        <v>14</v>
      </c>
      <c r="B3" s="3">
        <v>1</v>
      </c>
      <c r="C3" s="3">
        <v>99676.80799999999</v>
      </c>
      <c r="D3" s="3">
        <v>99725.837</v>
      </c>
    </row>
    <row r="4" spans="1:4" ht="12.75">
      <c r="A4" s="2" t="s">
        <v>14</v>
      </c>
      <c r="B4" s="3">
        <v>2</v>
      </c>
      <c r="C4" s="3">
        <v>99659.35259738303</v>
      </c>
      <c r="D4" s="3">
        <v>99705.15984495642</v>
      </c>
    </row>
    <row r="5" spans="1:6" ht="15">
      <c r="A5" s="2" t="s">
        <v>14</v>
      </c>
      <c r="B5" s="3">
        <v>3</v>
      </c>
      <c r="C5" s="3">
        <v>99644.91195719167</v>
      </c>
      <c r="D5" s="3">
        <v>99690.00864886638</v>
      </c>
      <c r="F5" s="7" t="s">
        <v>2</v>
      </c>
    </row>
    <row r="6" spans="1:4" ht="12.75">
      <c r="A6" s="2" t="s">
        <v>14</v>
      </c>
      <c r="B6" s="3">
        <v>4</v>
      </c>
      <c r="C6" s="3">
        <v>99633.07314520203</v>
      </c>
      <c r="D6" s="3">
        <v>99678.89321290202</v>
      </c>
    </row>
    <row r="7" spans="1:6" ht="12.75">
      <c r="A7" s="2" t="s">
        <v>14</v>
      </c>
      <c r="B7" s="3">
        <v>5</v>
      </c>
      <c r="C7" s="3">
        <v>99623.271243466</v>
      </c>
      <c r="D7" s="3">
        <v>99670.43944596863</v>
      </c>
      <c r="F7" s="6" t="s">
        <v>0</v>
      </c>
    </row>
    <row r="8" spans="1:9" ht="12.75">
      <c r="A8" s="2" t="s">
        <v>14</v>
      </c>
      <c r="B8" s="3">
        <v>6</v>
      </c>
      <c r="C8" s="3">
        <v>99614.68570995024</v>
      </c>
      <c r="D8" s="3">
        <v>99662.91034097289</v>
      </c>
      <c r="F8" s="8" t="s">
        <v>1</v>
      </c>
      <c r="I8" s="9">
        <v>0.04</v>
      </c>
    </row>
    <row r="9" spans="1:6" ht="12.75">
      <c r="A9" s="2" t="s">
        <v>14</v>
      </c>
      <c r="B9" s="3">
        <v>7</v>
      </c>
      <c r="C9" s="3">
        <v>99606.97951786371</v>
      </c>
      <c r="D9" s="3">
        <v>99655.68976311869</v>
      </c>
      <c r="F9" s="8" t="s">
        <v>15</v>
      </c>
    </row>
    <row r="10" spans="1:4" ht="12.75">
      <c r="A10" s="2" t="s">
        <v>14</v>
      </c>
      <c r="B10" s="3">
        <v>8</v>
      </c>
      <c r="C10" s="3">
        <v>99599.03187696799</v>
      </c>
      <c r="D10" s="3">
        <v>99648.72682007494</v>
      </c>
    </row>
    <row r="11" spans="1:6" ht="12.75">
      <c r="A11" s="2" t="s">
        <v>14</v>
      </c>
      <c r="B11" s="3">
        <v>9</v>
      </c>
      <c r="C11" s="3">
        <v>99590.63069862917</v>
      </c>
      <c r="D11" s="3">
        <v>99642.06629917429</v>
      </c>
      <c r="F11" s="6" t="s">
        <v>3</v>
      </c>
    </row>
    <row r="12" spans="1:6" ht="12.75">
      <c r="A12" s="2" t="s">
        <v>14</v>
      </c>
      <c r="B12" s="3">
        <v>10</v>
      </c>
      <c r="C12" s="3">
        <v>99582.24217980543</v>
      </c>
      <c r="D12" s="3">
        <v>99636.01702932926</v>
      </c>
      <c r="F12" s="6" t="s">
        <v>4</v>
      </c>
    </row>
    <row r="13" spans="1:6" ht="12.75">
      <c r="A13" s="2" t="s">
        <v>14</v>
      </c>
      <c r="B13" s="3">
        <v>11</v>
      </c>
      <c r="C13" s="3">
        <v>99573.97784952693</v>
      </c>
      <c r="D13" s="3">
        <v>99630.09964627789</v>
      </c>
      <c r="F13" s="6" t="s">
        <v>7</v>
      </c>
    </row>
    <row r="14" spans="1:6" ht="12.75">
      <c r="A14" s="2" t="s">
        <v>14</v>
      </c>
      <c r="B14" s="3">
        <v>12</v>
      </c>
      <c r="C14" s="3">
        <v>99565.5518995213</v>
      </c>
      <c r="D14" s="3">
        <v>99623.82892780616</v>
      </c>
      <c r="F14" s="6" t="s">
        <v>6</v>
      </c>
    </row>
    <row r="15" spans="1:6" ht="12.75">
      <c r="A15" s="2" t="s">
        <v>14</v>
      </c>
      <c r="B15" s="3">
        <v>13</v>
      </c>
      <c r="C15" s="3">
        <v>99555.89702795362</v>
      </c>
      <c r="D15" s="3">
        <v>99616.82537263253</v>
      </c>
      <c r="F15" s="6" t="s">
        <v>9</v>
      </c>
    </row>
    <row r="16" spans="1:4" ht="12.75">
      <c r="A16" s="2" t="s">
        <v>14</v>
      </c>
      <c r="B16" s="3">
        <v>14</v>
      </c>
      <c r="C16" s="3">
        <v>99543.8149242903</v>
      </c>
      <c r="D16" s="3">
        <v>99608.50936005042</v>
      </c>
    </row>
    <row r="17" spans="1:10" ht="12.75">
      <c r="A17" s="2" t="s">
        <v>14</v>
      </c>
      <c r="B17" s="3">
        <v>15</v>
      </c>
      <c r="C17" s="3">
        <v>99528.625533571</v>
      </c>
      <c r="D17" s="3">
        <v>99599.22684306315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21</v>
      </c>
    </row>
    <row r="18" spans="1:14" ht="12.75">
      <c r="A18" s="2" t="s">
        <v>14</v>
      </c>
      <c r="B18" s="3">
        <v>16</v>
      </c>
      <c r="C18" s="3">
        <v>99509.08408323374</v>
      </c>
      <c r="D18" s="3">
        <v>99588.97907861328</v>
      </c>
      <c r="F18" s="4">
        <v>0</v>
      </c>
      <c r="G18" s="4">
        <v>0</v>
      </c>
      <c r="H18" s="19">
        <f>1/(1+$I$8)^F18</f>
        <v>1</v>
      </c>
      <c r="I18" s="34">
        <f aca="true" t="shared" si="0" ref="I18:I28">C48/$C$48</f>
        <v>1</v>
      </c>
      <c r="J18" s="19">
        <f>G18*H18*I18</f>
        <v>0</v>
      </c>
      <c r="M18" s="4"/>
      <c r="N18" s="5"/>
    </row>
    <row r="19" spans="1:14" ht="12.75">
      <c r="A19" s="2" t="s">
        <v>14</v>
      </c>
      <c r="B19" s="3">
        <v>17</v>
      </c>
      <c r="C19" s="3">
        <v>99484.11924421895</v>
      </c>
      <c r="D19" s="3">
        <v>99577.8340759646</v>
      </c>
      <c r="F19" s="4">
        <v>1</v>
      </c>
      <c r="G19" s="4">
        <v>0</v>
      </c>
      <c r="H19" s="19">
        <f aca="true" t="shared" si="1" ref="H19:H28">1/(1+$I$8)^F19</f>
        <v>0.9615384615384615</v>
      </c>
      <c r="I19" s="34">
        <f t="shared" si="0"/>
        <v>0.99829206</v>
      </c>
      <c r="J19" s="19">
        <f>G19*H19*I19</f>
        <v>0</v>
      </c>
      <c r="M19" s="4"/>
      <c r="N19" s="4"/>
    </row>
    <row r="20" spans="1:14" ht="12.75">
      <c r="A20" s="2" t="s">
        <v>14</v>
      </c>
      <c r="B20" s="3">
        <v>18</v>
      </c>
      <c r="C20" s="3">
        <v>99453.68108309498</v>
      </c>
      <c r="D20" s="3">
        <v>99565.42468628204</v>
      </c>
      <c r="F20" s="4">
        <v>2</v>
      </c>
      <c r="G20" s="4">
        <v>0</v>
      </c>
      <c r="H20" s="19">
        <f t="shared" si="1"/>
        <v>0.9245562130177514</v>
      </c>
      <c r="I20" s="34">
        <f t="shared" si="0"/>
        <v>0.996399697571064</v>
      </c>
      <c r="J20" s="19">
        <f aca="true" t="shared" si="2" ref="J20:J27">G20*H20*I20</f>
        <v>0</v>
      </c>
      <c r="M20" s="4"/>
      <c r="N20" s="4"/>
    </row>
    <row r="21" spans="1:14" ht="12.75">
      <c r="A21" s="2" t="s">
        <v>14</v>
      </c>
      <c r="B21" s="3">
        <v>19</v>
      </c>
      <c r="C21" s="3">
        <v>99419.24425148315</v>
      </c>
      <c r="D21" s="3">
        <v>99552.05603670941</v>
      </c>
      <c r="F21" s="4">
        <v>3</v>
      </c>
      <c r="G21" s="4">
        <v>0</v>
      </c>
      <c r="H21" s="19">
        <f t="shared" si="1"/>
        <v>0.8889963586709149</v>
      </c>
      <c r="I21" s="34">
        <f t="shared" si="0"/>
        <v>0.9943320486306403</v>
      </c>
      <c r="J21" s="19">
        <f t="shared" si="2"/>
        <v>0</v>
      </c>
      <c r="M21" s="4"/>
      <c r="N21" s="4"/>
    </row>
    <row r="22" spans="1:14" ht="12.75">
      <c r="A22" s="2" t="s">
        <v>14</v>
      </c>
      <c r="B22" s="3">
        <v>20</v>
      </c>
      <c r="C22" s="3">
        <v>99382.38556086936</v>
      </c>
      <c r="D22" s="3">
        <v>99537.71556303733</v>
      </c>
      <c r="F22" s="4">
        <v>4</v>
      </c>
      <c r="G22" s="4">
        <v>0</v>
      </c>
      <c r="H22" s="19">
        <f t="shared" si="1"/>
        <v>0.8548041910297257</v>
      </c>
      <c r="I22" s="34">
        <f t="shared" si="0"/>
        <v>0.9920530196885379</v>
      </c>
      <c r="J22" s="19">
        <f t="shared" si="2"/>
        <v>0</v>
      </c>
      <c r="M22" s="4"/>
      <c r="N22" s="4"/>
    </row>
    <row r="23" spans="1:14" ht="12.75">
      <c r="A23" s="2" t="s">
        <v>14</v>
      </c>
      <c r="B23" s="3">
        <v>21</v>
      </c>
      <c r="C23" s="3">
        <v>99343.06392619835</v>
      </c>
      <c r="D23" s="3">
        <v>99521.97068718958</v>
      </c>
      <c r="F23" s="4">
        <v>5</v>
      </c>
      <c r="G23" s="4">
        <v>0</v>
      </c>
      <c r="H23" s="19">
        <f t="shared" si="1"/>
        <v>0.8219271067593515</v>
      </c>
      <c r="I23" s="34">
        <f t="shared" si="0"/>
        <v>0.9895612801189861</v>
      </c>
      <c r="J23" s="19">
        <f t="shared" si="2"/>
        <v>0</v>
      </c>
      <c r="M23" s="4"/>
      <c r="N23" s="4"/>
    </row>
    <row r="24" spans="1:14" ht="12.75">
      <c r="A24" s="2" t="s">
        <v>14</v>
      </c>
      <c r="B24" s="3">
        <v>22</v>
      </c>
      <c r="C24" s="3">
        <v>99302.00543787765</v>
      </c>
      <c r="D24" s="3">
        <v>99505.56747598092</v>
      </c>
      <c r="F24" s="4">
        <v>6</v>
      </c>
      <c r="G24" s="4">
        <v>0</v>
      </c>
      <c r="H24" s="19">
        <f t="shared" si="1"/>
        <v>0.7903145257301457</v>
      </c>
      <c r="I24" s="34">
        <f t="shared" si="0"/>
        <v>0.9868939473752638</v>
      </c>
      <c r="J24" s="19">
        <f t="shared" si="2"/>
        <v>0</v>
      </c>
      <c r="M24" s="4"/>
      <c r="N24" s="4"/>
    </row>
    <row r="25" spans="1:14" ht="12.75">
      <c r="A25" s="2" t="s">
        <v>14</v>
      </c>
      <c r="B25" s="3">
        <v>23</v>
      </c>
      <c r="C25" s="3">
        <v>99259.28670815834</v>
      </c>
      <c r="D25" s="3">
        <v>99488.67839601322</v>
      </c>
      <c r="F25" s="4">
        <v>7</v>
      </c>
      <c r="G25" s="4">
        <v>0</v>
      </c>
      <c r="H25" s="19">
        <f t="shared" si="1"/>
        <v>0.7599178132020633</v>
      </c>
      <c r="I25" s="34">
        <f t="shared" si="0"/>
        <v>0.9838982702737641</v>
      </c>
      <c r="J25" s="19">
        <f t="shared" si="2"/>
        <v>0</v>
      </c>
      <c r="M25" s="4"/>
      <c r="N25" s="4"/>
    </row>
    <row r="26" spans="1:14" ht="12.75">
      <c r="A26" s="2" t="s">
        <v>14</v>
      </c>
      <c r="B26" s="3">
        <v>24</v>
      </c>
      <c r="C26" s="3">
        <v>99214.33019202248</v>
      </c>
      <c r="D26" s="3">
        <v>99471.92450257133</v>
      </c>
      <c r="F26" s="4">
        <v>8</v>
      </c>
      <c r="G26" s="4">
        <v>0</v>
      </c>
      <c r="H26" s="19">
        <f t="shared" si="1"/>
        <v>0.7306902050019838</v>
      </c>
      <c r="I26" s="34">
        <f t="shared" si="0"/>
        <v>0.9806468505328693</v>
      </c>
      <c r="J26" s="19">
        <f t="shared" si="2"/>
        <v>0</v>
      </c>
      <c r="M26" s="4"/>
      <c r="N26" s="4"/>
    </row>
    <row r="27" spans="1:14" ht="12.75">
      <c r="A27" s="2" t="s">
        <v>14</v>
      </c>
      <c r="B27" s="3">
        <v>25</v>
      </c>
      <c r="C27" s="3">
        <v>99169.53095336756</v>
      </c>
      <c r="D27" s="3">
        <v>99453.93699446353</v>
      </c>
      <c r="F27" s="4">
        <v>9</v>
      </c>
      <c r="G27" s="4">
        <v>0</v>
      </c>
      <c r="H27" s="19">
        <f t="shared" si="1"/>
        <v>0.7025867355788304</v>
      </c>
      <c r="I27" s="34">
        <f t="shared" si="0"/>
        <v>0.977027469330454</v>
      </c>
      <c r="J27" s="19">
        <f t="shared" si="2"/>
        <v>0</v>
      </c>
      <c r="M27" s="4"/>
      <c r="N27" s="4"/>
    </row>
    <row r="28" spans="1:14" ht="12.75">
      <c r="A28" s="2" t="s">
        <v>14</v>
      </c>
      <c r="B28" s="3">
        <v>26</v>
      </c>
      <c r="C28" s="3">
        <v>99125.07027755523</v>
      </c>
      <c r="D28" s="3">
        <v>99435.14915122591</v>
      </c>
      <c r="F28" s="4">
        <v>10</v>
      </c>
      <c r="G28" s="5">
        <v>1</v>
      </c>
      <c r="H28" s="19">
        <f t="shared" si="1"/>
        <v>0.6755641688257985</v>
      </c>
      <c r="I28" s="34">
        <f t="shared" si="0"/>
        <v>0.9730033862925226</v>
      </c>
      <c r="J28" s="19">
        <f>G28*H28*I28</f>
        <v>0.6573262239253954</v>
      </c>
      <c r="M28" s="4"/>
      <c r="N28" s="4"/>
    </row>
    <row r="29" spans="1:13" ht="12.75">
      <c r="A29" s="2" t="s">
        <v>14</v>
      </c>
      <c r="B29" s="3">
        <v>27</v>
      </c>
      <c r="C29" s="3">
        <v>99080.05560064079</v>
      </c>
      <c r="D29" s="3">
        <v>99415.65687893779</v>
      </c>
      <c r="H29" s="10"/>
      <c r="I29" s="10"/>
      <c r="J29" s="10"/>
      <c r="K29" s="10"/>
      <c r="L29" s="10"/>
      <c r="M29" s="10"/>
    </row>
    <row r="30" spans="1:17" ht="12.75">
      <c r="A30" s="2" t="s">
        <v>14</v>
      </c>
      <c r="B30" s="3">
        <v>28</v>
      </c>
      <c r="C30" s="3">
        <v>99036.31373769422</v>
      </c>
      <c r="D30" s="3">
        <v>99395.59082275335</v>
      </c>
      <c r="H30" s="20"/>
      <c r="I30" s="17" t="s">
        <v>22</v>
      </c>
      <c r="J30" s="35">
        <f>SUM(J18:J28)</f>
        <v>0.6573262239253954</v>
      </c>
      <c r="K30" s="21"/>
      <c r="L30" s="10"/>
      <c r="M30" s="10"/>
      <c r="P30" s="11"/>
      <c r="Q30" s="12"/>
    </row>
    <row r="31" spans="1:13" ht="15">
      <c r="A31" s="2" t="s">
        <v>14</v>
      </c>
      <c r="B31" s="3">
        <v>29</v>
      </c>
      <c r="C31" s="3">
        <v>98991.69391690283</v>
      </c>
      <c r="D31" s="3">
        <v>99375.47017330311</v>
      </c>
      <c r="F31" s="36" t="s">
        <v>23</v>
      </c>
      <c r="G31" s="19">
        <f>C58/C48</f>
        <v>0.9730033862925226</v>
      </c>
      <c r="H31" s="10"/>
      <c r="I31" s="10"/>
      <c r="J31" s="10"/>
      <c r="K31" s="10"/>
      <c r="L31" s="10"/>
      <c r="M31" s="10"/>
    </row>
    <row r="32" spans="1:13" ht="15">
      <c r="A32" s="2" t="s">
        <v>14</v>
      </c>
      <c r="B32" s="3">
        <v>30</v>
      </c>
      <c r="C32" s="3">
        <v>98943.83539256177</v>
      </c>
      <c r="D32" s="3">
        <v>99354.9312511277</v>
      </c>
      <c r="F32" s="37" t="s">
        <v>24</v>
      </c>
      <c r="G32" s="19">
        <f>1/(1+I8)^10</f>
        <v>0.6755641688257985</v>
      </c>
      <c r="H32" s="13"/>
      <c r="I32" s="13"/>
      <c r="J32" s="38"/>
      <c r="K32" s="14"/>
      <c r="L32" s="13"/>
      <c r="M32" s="14"/>
    </row>
    <row r="33" spans="1:13" ht="15">
      <c r="A33" s="2" t="s">
        <v>14</v>
      </c>
      <c r="B33" s="3">
        <v>31</v>
      </c>
      <c r="C33" s="3">
        <v>98893.56301923716</v>
      </c>
      <c r="D33" s="3">
        <v>99333.72592815077</v>
      </c>
      <c r="F33" s="39" t="s">
        <v>25</v>
      </c>
      <c r="G33" s="40">
        <f>G31*G32</f>
        <v>0.6573262239253954</v>
      </c>
      <c r="H33" s="15"/>
      <c r="I33" s="15"/>
      <c r="J33" s="15"/>
      <c r="K33" s="15"/>
      <c r="L33" s="15"/>
      <c r="M33" s="10"/>
    </row>
    <row r="34" spans="1:13" ht="12.75">
      <c r="A34" s="2" t="s">
        <v>14</v>
      </c>
      <c r="B34" s="3">
        <v>32</v>
      </c>
      <c r="C34" s="3">
        <v>98840.67276386321</v>
      </c>
      <c r="D34" s="3">
        <v>99311.1086320942</v>
      </c>
      <c r="F34" s="8"/>
      <c r="H34" s="10"/>
      <c r="I34" s="10"/>
      <c r="J34" s="10"/>
      <c r="K34" s="10"/>
      <c r="L34" s="10"/>
      <c r="M34" s="10"/>
    </row>
    <row r="35" spans="1:13" ht="12.75">
      <c r="A35" s="2" t="s">
        <v>14</v>
      </c>
      <c r="B35" s="3">
        <v>33</v>
      </c>
      <c r="C35" s="3">
        <v>98784.22979768142</v>
      </c>
      <c r="D35" s="3">
        <v>99286.7863484791</v>
      </c>
      <c r="F35" s="8"/>
      <c r="H35" s="10"/>
      <c r="I35" s="10"/>
      <c r="J35" s="10"/>
      <c r="K35" s="10"/>
      <c r="L35" s="10"/>
      <c r="M35" s="10"/>
    </row>
    <row r="36" spans="1:13" ht="12.75">
      <c r="A36" s="2" t="s">
        <v>14</v>
      </c>
      <c r="B36" s="3">
        <v>34</v>
      </c>
      <c r="C36" s="3">
        <v>98725.50652443588</v>
      </c>
      <c r="D36" s="3">
        <v>99260.17153253053</v>
      </c>
      <c r="F36" s="6" t="s">
        <v>26</v>
      </c>
      <c r="G36" s="41">
        <f>G33*25000</f>
        <v>16433.155598134887</v>
      </c>
      <c r="H36" s="10"/>
      <c r="I36" s="10"/>
      <c r="J36" s="10"/>
      <c r="K36" s="10"/>
      <c r="L36" s="10"/>
      <c r="M36" s="10"/>
    </row>
    <row r="37" spans="1:13" ht="12.75">
      <c r="A37" s="2" t="s">
        <v>14</v>
      </c>
      <c r="B37" s="3">
        <v>35</v>
      </c>
      <c r="C37" s="3">
        <v>98662.9283748703</v>
      </c>
      <c r="D37" s="3">
        <v>99229.8971802131</v>
      </c>
      <c r="F37" s="6" t="s">
        <v>27</v>
      </c>
      <c r="G37" s="42">
        <f>1/G33</f>
        <v>1.5213146282651535</v>
      </c>
      <c r="I37" s="10"/>
      <c r="J37" s="10"/>
      <c r="K37" s="10"/>
      <c r="L37" s="10"/>
      <c r="M37" s="10"/>
    </row>
    <row r="38" spans="1:13" ht="12.75">
      <c r="A38" s="2" t="s">
        <v>14</v>
      </c>
      <c r="B38" s="3">
        <v>36</v>
      </c>
      <c r="C38" s="3">
        <v>98595.6363112015</v>
      </c>
      <c r="D38" s="3">
        <v>99195.51501313913</v>
      </c>
      <c r="F38" s="6" t="s">
        <v>28</v>
      </c>
      <c r="G38" s="41">
        <f>G37*10000</f>
        <v>15213.146282651534</v>
      </c>
      <c r="H38" s="10"/>
      <c r="I38" s="10"/>
      <c r="J38" s="10"/>
      <c r="K38" s="10"/>
      <c r="L38" s="10"/>
      <c r="M38" s="10"/>
    </row>
    <row r="39" spans="1:13" ht="12.75">
      <c r="A39" s="2" t="s">
        <v>14</v>
      </c>
      <c r="B39" s="3">
        <v>37</v>
      </c>
      <c r="C39" s="3">
        <v>98524.8032341628</v>
      </c>
      <c r="D39" s="3">
        <v>99156.15423278192</v>
      </c>
      <c r="H39" s="10"/>
      <c r="I39" s="10"/>
      <c r="J39" s="10"/>
      <c r="K39" s="10"/>
      <c r="L39" s="10"/>
      <c r="M39" s="10"/>
    </row>
    <row r="40" spans="1:13" ht="12.75">
      <c r="A40" s="2" t="s">
        <v>14</v>
      </c>
      <c r="B40" s="3">
        <v>38</v>
      </c>
      <c r="C40" s="3">
        <v>98449.51550577141</v>
      </c>
      <c r="D40" s="3">
        <v>99111.35151605339</v>
      </c>
      <c r="F40" s="8"/>
      <c r="H40" s="10"/>
      <c r="I40" s="10"/>
      <c r="J40" s="10"/>
      <c r="K40" s="10"/>
      <c r="L40" s="10"/>
      <c r="M40" s="10"/>
    </row>
    <row r="41" spans="1:13" ht="12.75">
      <c r="A41" s="2" t="s">
        <v>14</v>
      </c>
      <c r="B41" s="3">
        <v>39</v>
      </c>
      <c r="C41" s="3">
        <v>98368.6638411623</v>
      </c>
      <c r="D41" s="3">
        <v>99060.64515750426</v>
      </c>
      <c r="F41" s="8"/>
      <c r="H41" s="10"/>
      <c r="I41" s="10"/>
      <c r="J41" s="10"/>
      <c r="K41" s="10"/>
      <c r="L41" s="10"/>
      <c r="M41" s="10"/>
    </row>
    <row r="42" spans="1:13" ht="12.75">
      <c r="A42" s="2" t="s">
        <v>14</v>
      </c>
      <c r="B42" s="3">
        <v>40</v>
      </c>
      <c r="C42" s="3">
        <v>98281.35673357008</v>
      </c>
      <c r="D42" s="3">
        <v>99005.76258826765</v>
      </c>
      <c r="H42" s="10"/>
      <c r="I42" s="10"/>
      <c r="J42" s="10"/>
      <c r="K42" s="10"/>
      <c r="L42" s="10"/>
      <c r="M42" s="10"/>
    </row>
    <row r="43" spans="1:13" ht="12.75">
      <c r="A43" s="2" t="s">
        <v>14</v>
      </c>
      <c r="B43" s="3">
        <v>41</v>
      </c>
      <c r="C43" s="3">
        <v>98186.90540130841</v>
      </c>
      <c r="D43" s="3">
        <v>98947.68580793338</v>
      </c>
      <c r="H43" s="10"/>
      <c r="I43" s="10"/>
      <c r="J43" s="10"/>
      <c r="K43" s="10"/>
      <c r="L43" s="10"/>
      <c r="M43" s="10"/>
    </row>
    <row r="44" spans="1:13" ht="12.75">
      <c r="A44" s="2" t="s">
        <v>14</v>
      </c>
      <c r="B44" s="3">
        <v>42</v>
      </c>
      <c r="C44" s="3">
        <v>98084.02516182892</v>
      </c>
      <c r="D44" s="3">
        <v>98885.18649166965</v>
      </c>
      <c r="E44" s="6" t="s">
        <v>5</v>
      </c>
      <c r="H44" s="10"/>
      <c r="I44" s="10"/>
      <c r="J44" s="10"/>
      <c r="K44" s="10"/>
      <c r="L44" s="10"/>
      <c r="M44" s="10"/>
    </row>
    <row r="45" spans="1:13" ht="15">
      <c r="A45" s="2" t="s">
        <v>14</v>
      </c>
      <c r="B45" s="3">
        <v>43</v>
      </c>
      <c r="C45" s="3">
        <v>97972.78316469163</v>
      </c>
      <c r="D45" s="3">
        <v>98817.78535970507</v>
      </c>
      <c r="F45" s="7" t="s">
        <v>8</v>
      </c>
      <c r="H45" s="10"/>
      <c r="I45" s="10"/>
      <c r="J45" s="10"/>
      <c r="K45" s="10"/>
      <c r="L45" s="10"/>
      <c r="M45" s="10"/>
    </row>
    <row r="46" spans="1:13" ht="12.75">
      <c r="A46" s="2" t="s">
        <v>14</v>
      </c>
      <c r="B46" s="3">
        <v>44</v>
      </c>
      <c r="C46" s="3">
        <v>97850.76786053833</v>
      </c>
      <c r="D46" s="3">
        <v>98744.80150797195</v>
      </c>
      <c r="F46" s="6" t="s">
        <v>0</v>
      </c>
      <c r="H46" s="10"/>
      <c r="I46" s="10"/>
      <c r="J46" s="10"/>
      <c r="K46" s="10"/>
      <c r="L46" s="10"/>
      <c r="M46" s="10"/>
    </row>
    <row r="47" spans="1:6" ht="12.75">
      <c r="A47" s="2" t="s">
        <v>14</v>
      </c>
      <c r="B47" s="3">
        <v>45</v>
      </c>
      <c r="C47" s="3">
        <v>97715.84926479685</v>
      </c>
      <c r="D47" s="3">
        <v>98662.92231856154</v>
      </c>
      <c r="F47" s="8" t="s">
        <v>1</v>
      </c>
    </row>
    <row r="48" spans="1:6" ht="12.75">
      <c r="A48" s="2" t="s">
        <v>14</v>
      </c>
      <c r="B48" s="3">
        <v>46</v>
      </c>
      <c r="C48" s="3">
        <v>97566.05868514185</v>
      </c>
      <c r="D48" s="3">
        <v>98569.75492101612</v>
      </c>
      <c r="F48" s="8" t="s">
        <v>15</v>
      </c>
    </row>
    <row r="49" spans="1:7" ht="12.75">
      <c r="A49" s="2" t="s">
        <v>14</v>
      </c>
      <c r="B49" s="3">
        <v>47</v>
      </c>
      <c r="C49" s="3">
        <v>97399.42171087115</v>
      </c>
      <c r="D49" s="3">
        <v>98467.21280497179</v>
      </c>
      <c r="G49" s="10"/>
    </row>
    <row r="50" spans="1:7" ht="12.75">
      <c r="A50" s="2" t="s">
        <v>14</v>
      </c>
      <c r="B50" s="3">
        <v>48</v>
      </c>
      <c r="C50" s="3">
        <v>97214.79136707602</v>
      </c>
      <c r="D50" s="3">
        <v>98351.70485631879</v>
      </c>
      <c r="F50" s="6" t="s">
        <v>3</v>
      </c>
      <c r="G50" s="10"/>
    </row>
    <row r="51" spans="1:7" ht="12.75">
      <c r="A51" s="2" t="s">
        <v>14</v>
      </c>
      <c r="B51" s="3">
        <v>49</v>
      </c>
      <c r="C51" s="3">
        <v>97013.05900921437</v>
      </c>
      <c r="D51" s="3">
        <v>98223.53684861823</v>
      </c>
      <c r="F51" s="6" t="s">
        <v>4</v>
      </c>
      <c r="G51" s="10"/>
    </row>
    <row r="52" spans="1:7" ht="12.75">
      <c r="A52" s="2" t="s">
        <v>14</v>
      </c>
      <c r="B52" s="3">
        <v>50</v>
      </c>
      <c r="C52" s="3">
        <v>96790.70313770407</v>
      </c>
      <c r="D52" s="3">
        <v>98086.0229147948</v>
      </c>
      <c r="F52" s="6" t="s">
        <v>7</v>
      </c>
      <c r="G52" s="13"/>
    </row>
    <row r="53" spans="1:7" ht="12.75">
      <c r="A53" s="2" t="s">
        <v>14</v>
      </c>
      <c r="B53" s="3">
        <v>51</v>
      </c>
      <c r="C53" s="3">
        <v>96547.5939286331</v>
      </c>
      <c r="D53" s="3">
        <v>97934.10728250437</v>
      </c>
      <c r="F53" s="6" t="s">
        <v>6</v>
      </c>
      <c r="G53" s="15"/>
    </row>
    <row r="54" spans="1:7" ht="12.75">
      <c r="A54" s="2" t="s">
        <v>14</v>
      </c>
      <c r="B54" s="3">
        <v>52</v>
      </c>
      <c r="C54" s="3">
        <v>96287.35278562628</v>
      </c>
      <c r="D54" s="3">
        <v>97768.69559596315</v>
      </c>
      <c r="F54" s="6" t="s">
        <v>9</v>
      </c>
      <c r="G54" s="10"/>
    </row>
    <row r="55" spans="1:7" ht="12.75">
      <c r="A55" s="2" t="s">
        <v>14</v>
      </c>
      <c r="B55" s="3">
        <v>53</v>
      </c>
      <c r="C55" s="3">
        <v>95995.07637773962</v>
      </c>
      <c r="D55" s="3">
        <v>97587.53900220642</v>
      </c>
      <c r="F55" s="8"/>
      <c r="G55" s="22"/>
    </row>
    <row r="56" spans="1:7" ht="12.75">
      <c r="A56" s="2" t="s">
        <v>14</v>
      </c>
      <c r="B56" s="3">
        <v>54</v>
      </c>
      <c r="C56" s="3">
        <v>95677.84816848945</v>
      </c>
      <c r="D56" s="3">
        <v>97390.76739206394</v>
      </c>
      <c r="G56" s="10"/>
    </row>
    <row r="57" spans="1:7" ht="12.75">
      <c r="A57" s="2" t="s">
        <v>14</v>
      </c>
      <c r="B57" s="3">
        <v>55</v>
      </c>
      <c r="C57" s="3">
        <v>95324.7194096907</v>
      </c>
      <c r="D57" s="3">
        <v>97179.39923568527</v>
      </c>
      <c r="F57" s="8"/>
      <c r="G57" s="10"/>
    </row>
    <row r="58" spans="1:10" ht="12.75">
      <c r="A58" s="2" t="s">
        <v>14</v>
      </c>
      <c r="B58" s="3">
        <v>56</v>
      </c>
      <c r="C58" s="3">
        <v>94932.105487858</v>
      </c>
      <c r="D58" s="3">
        <v>96950.83911944689</v>
      </c>
      <c r="F58" s="6" t="s">
        <v>17</v>
      </c>
      <c r="G58" s="6" t="s">
        <v>18</v>
      </c>
      <c r="H58" s="6" t="s">
        <v>29</v>
      </c>
      <c r="I58" s="6" t="s">
        <v>30</v>
      </c>
      <c r="J58" s="6" t="s">
        <v>21</v>
      </c>
    </row>
    <row r="59" spans="1:14" ht="12.75">
      <c r="A59" s="2" t="s">
        <v>14</v>
      </c>
      <c r="B59" s="3">
        <v>57</v>
      </c>
      <c r="C59" s="3">
        <v>94493.1299388716</v>
      </c>
      <c r="D59" s="3">
        <v>96695.53459676007</v>
      </c>
      <c r="F59" s="4">
        <v>0</v>
      </c>
      <c r="G59" s="4">
        <v>0</v>
      </c>
      <c r="H59" s="19">
        <f>1/(1+$I$8)^F59</f>
        <v>1</v>
      </c>
      <c r="I59" s="43">
        <f>(C48-C48)/$C$48</f>
        <v>0</v>
      </c>
      <c r="J59" s="6">
        <f>G59*H59*I59</f>
        <v>0</v>
      </c>
      <c r="M59" s="4"/>
      <c r="N59" s="4"/>
    </row>
    <row r="60" spans="1:14" ht="12.75">
      <c r="A60" s="2" t="s">
        <v>14</v>
      </c>
      <c r="B60" s="3">
        <v>58</v>
      </c>
      <c r="C60" s="3">
        <v>94010.60833028915</v>
      </c>
      <c r="D60" s="3">
        <v>96419.06079033032</v>
      </c>
      <c r="F60" s="4">
        <v>1</v>
      </c>
      <c r="G60" s="4">
        <v>0</v>
      </c>
      <c r="H60" s="19">
        <f aca="true" t="shared" si="3" ref="H60:H68">1/(1+$I$8)^F60</f>
        <v>0.9615384615384615</v>
      </c>
      <c r="I60" s="43">
        <f>(C48-C49)/$C$48</f>
        <v>0.001707940000000018</v>
      </c>
      <c r="J60" s="6">
        <f>G60*H60*I60</f>
        <v>0</v>
      </c>
      <c r="M60" s="4"/>
      <c r="N60" s="4"/>
    </row>
    <row r="61" spans="1:14" ht="12.75">
      <c r="A61" s="2" t="s">
        <v>14</v>
      </c>
      <c r="B61" s="3">
        <v>59</v>
      </c>
      <c r="C61" s="3">
        <v>93479.46437502644</v>
      </c>
      <c r="D61" s="3">
        <v>96115.97325787957</v>
      </c>
      <c r="F61" s="4">
        <v>2</v>
      </c>
      <c r="G61" s="4">
        <v>0</v>
      </c>
      <c r="H61" s="19">
        <f t="shared" si="3"/>
        <v>0.9245562130177514</v>
      </c>
      <c r="I61" s="43">
        <f>(C49-C50)/$C$48</f>
        <v>0.0018923624289360096</v>
      </c>
      <c r="J61" s="6">
        <f aca="true" t="shared" si="4" ref="J61:J68">G61*H61*I61</f>
        <v>0</v>
      </c>
      <c r="M61" s="4"/>
      <c r="N61" s="4"/>
    </row>
    <row r="62" spans="1:14" ht="12.75">
      <c r="A62" s="2" t="s">
        <v>14</v>
      </c>
      <c r="B62" s="3">
        <v>60</v>
      </c>
      <c r="C62" s="3">
        <v>92906.98211327412</v>
      </c>
      <c r="D62" s="3">
        <v>95789.48267527827</v>
      </c>
      <c r="F62" s="4">
        <v>3</v>
      </c>
      <c r="G62" s="4">
        <v>0</v>
      </c>
      <c r="H62" s="19">
        <f t="shared" si="3"/>
        <v>0.8889963586709149</v>
      </c>
      <c r="I62" s="43">
        <f aca="true" t="shared" si="5" ref="I62:I69">(C50-C51)/$C$48</f>
        <v>0.002067648940423687</v>
      </c>
      <c r="J62" s="6">
        <f t="shared" si="4"/>
        <v>0</v>
      </c>
      <c r="M62" s="4"/>
      <c r="N62" s="4"/>
    </row>
    <row r="63" spans="1:14" ht="12.75">
      <c r="A63" s="2" t="s">
        <v>14</v>
      </c>
      <c r="B63" s="3">
        <v>61</v>
      </c>
      <c r="C63" s="3">
        <v>92284.2024563535</v>
      </c>
      <c r="D63" s="3">
        <v>95442.26400058209</v>
      </c>
      <c r="F63" s="4">
        <v>4</v>
      </c>
      <c r="G63" s="4">
        <v>0</v>
      </c>
      <c r="H63" s="19">
        <f t="shared" si="3"/>
        <v>0.8548041910297257</v>
      </c>
      <c r="I63" s="43">
        <f t="shared" si="5"/>
        <v>0.0022790289421023954</v>
      </c>
      <c r="J63" s="6">
        <f t="shared" si="4"/>
        <v>0</v>
      </c>
      <c r="K63" s="10"/>
      <c r="L63" s="10"/>
      <c r="M63" s="4"/>
      <c r="N63" s="4"/>
    </row>
    <row r="64" spans="1:14" ht="12.75">
      <c r="A64" s="2" t="s">
        <v>14</v>
      </c>
      <c r="B64" s="3">
        <v>62</v>
      </c>
      <c r="C64" s="3">
        <v>91606.23656300789</v>
      </c>
      <c r="D64" s="3">
        <v>95067.96521058309</v>
      </c>
      <c r="F64" s="4">
        <v>5</v>
      </c>
      <c r="G64" s="4">
        <v>0</v>
      </c>
      <c r="H64" s="19">
        <f t="shared" si="3"/>
        <v>0.8219271067593515</v>
      </c>
      <c r="I64" s="43">
        <f t="shared" si="5"/>
        <v>0.0024917395695517046</v>
      </c>
      <c r="J64" s="6">
        <f t="shared" si="4"/>
        <v>0</v>
      </c>
      <c r="M64" s="4"/>
      <c r="N64" s="4"/>
    </row>
    <row r="65" spans="1:14" ht="12.75">
      <c r="A65" s="2" t="s">
        <v>14</v>
      </c>
      <c r="B65" s="3">
        <v>63</v>
      </c>
      <c r="C65" s="3">
        <v>90868.06251603478</v>
      </c>
      <c r="D65" s="3">
        <v>94663.085006946</v>
      </c>
      <c r="F65" s="4">
        <v>6</v>
      </c>
      <c r="G65" s="4">
        <v>0</v>
      </c>
      <c r="H65" s="19">
        <f t="shared" si="3"/>
        <v>0.7903145257301457</v>
      </c>
      <c r="I65" s="43">
        <f t="shared" si="5"/>
        <v>0.002667332743722367</v>
      </c>
      <c r="J65" s="6">
        <f t="shared" si="4"/>
        <v>0</v>
      </c>
      <c r="M65" s="4"/>
      <c r="N65" s="4"/>
    </row>
    <row r="66" spans="1:14" ht="12.75">
      <c r="A66" s="2" t="s">
        <v>14</v>
      </c>
      <c r="B66" s="3">
        <v>64</v>
      </c>
      <c r="C66" s="3">
        <v>90055.39672045139</v>
      </c>
      <c r="D66" s="3">
        <v>94215.95623111674</v>
      </c>
      <c r="F66" s="4">
        <v>7</v>
      </c>
      <c r="G66" s="4">
        <v>0</v>
      </c>
      <c r="H66" s="19">
        <f t="shared" si="3"/>
        <v>0.7599178132020633</v>
      </c>
      <c r="I66" s="43">
        <f t="shared" si="5"/>
        <v>0.002995677101499751</v>
      </c>
      <c r="J66" s="6">
        <f t="shared" si="4"/>
        <v>0</v>
      </c>
      <c r="M66" s="4"/>
      <c r="N66" s="4"/>
    </row>
    <row r="67" spans="1:14" ht="12.75">
      <c r="A67" s="2" t="s">
        <v>14</v>
      </c>
      <c r="B67" s="3">
        <v>65</v>
      </c>
      <c r="C67" s="3">
        <v>89171.8695271048</v>
      </c>
      <c r="D67" s="3">
        <v>93713.17089637027</v>
      </c>
      <c r="F67" s="4">
        <v>8</v>
      </c>
      <c r="G67" s="4">
        <v>0</v>
      </c>
      <c r="H67" s="19">
        <f t="shared" si="3"/>
        <v>0.7306902050019838</v>
      </c>
      <c r="I67" s="43">
        <f t="shared" si="5"/>
        <v>0.0032514197408947927</v>
      </c>
      <c r="J67" s="6">
        <f t="shared" si="4"/>
        <v>0</v>
      </c>
      <c r="M67" s="4"/>
      <c r="N67" s="4"/>
    </row>
    <row r="68" spans="1:14" ht="12.75">
      <c r="A68" s="2" t="s">
        <v>14</v>
      </c>
      <c r="B68" s="3">
        <v>66</v>
      </c>
      <c r="C68" s="3">
        <v>88189.9338679958</v>
      </c>
      <c r="D68" s="3">
        <v>93148.84611247138</v>
      </c>
      <c r="F68" s="4">
        <v>9</v>
      </c>
      <c r="G68" s="4">
        <v>0</v>
      </c>
      <c r="H68" s="19">
        <f t="shared" si="3"/>
        <v>0.7025867355788304</v>
      </c>
      <c r="I68" s="43">
        <f t="shared" si="5"/>
        <v>0.0036193812024152574</v>
      </c>
      <c r="J68" s="6">
        <f t="shared" si="4"/>
        <v>0</v>
      </c>
      <c r="M68" s="4"/>
      <c r="N68" s="4"/>
    </row>
    <row r="69" spans="1:14" ht="12.75">
      <c r="A69" s="2" t="s">
        <v>14</v>
      </c>
      <c r="B69" s="3">
        <v>67</v>
      </c>
      <c r="C69" s="3">
        <v>87106.58402717985</v>
      </c>
      <c r="D69" s="3">
        <v>92533.56351882544</v>
      </c>
      <c r="F69" s="4">
        <v>10</v>
      </c>
      <c r="G69" s="5">
        <v>1</v>
      </c>
      <c r="H69" s="19">
        <f>1/(1+$I$8)^F69</f>
        <v>0.6755641688257985</v>
      </c>
      <c r="I69" s="43">
        <f t="shared" si="5"/>
        <v>0.004024083037931419</v>
      </c>
      <c r="J69" s="16">
        <f>G69*H69*I69</f>
        <v>0.002718526312806133</v>
      </c>
      <c r="M69" s="4"/>
      <c r="N69" s="5"/>
    </row>
    <row r="70" spans="1:4" ht="12.75">
      <c r="A70" s="2" t="s">
        <v>14</v>
      </c>
      <c r="B70" s="3">
        <v>68</v>
      </c>
      <c r="C70" s="3">
        <v>85911.6471968366</v>
      </c>
      <c r="D70" s="3">
        <v>91860.01726198572</v>
      </c>
    </row>
    <row r="71" spans="1:17" ht="12.75">
      <c r="A71" s="2" t="s">
        <v>14</v>
      </c>
      <c r="B71" s="3">
        <v>69</v>
      </c>
      <c r="C71" s="3">
        <v>84683.32542103983</v>
      </c>
      <c r="D71" s="3">
        <v>91164.79217474165</v>
      </c>
      <c r="I71" s="17" t="s">
        <v>22</v>
      </c>
      <c r="J71" s="44">
        <f>SUM(J59:J69)</f>
        <v>0.002718526312806133</v>
      </c>
      <c r="P71" s="17"/>
      <c r="Q71" s="12"/>
    </row>
    <row r="72" spans="1:4" ht="12.75">
      <c r="A72" s="2" t="s">
        <v>14</v>
      </c>
      <c r="B72" s="3">
        <v>70</v>
      </c>
      <c r="C72" s="3">
        <v>83381.10504387804</v>
      </c>
      <c r="D72" s="3">
        <v>90419.79805132927</v>
      </c>
    </row>
    <row r="73" spans="1:7" ht="15">
      <c r="A73" s="2" t="s">
        <v>14</v>
      </c>
      <c r="B73" s="3">
        <v>71</v>
      </c>
      <c r="C73" s="3">
        <v>81980.15406077392</v>
      </c>
      <c r="D73" s="3">
        <v>89592.93341149534</v>
      </c>
      <c r="F73" s="36" t="s">
        <v>31</v>
      </c>
      <c r="G73" s="16">
        <f>(C57-C58)/$C$48</f>
        <v>0.004024083037931419</v>
      </c>
    </row>
    <row r="74" spans="1:7" ht="15">
      <c r="A74" s="2" t="s">
        <v>14</v>
      </c>
      <c r="B74" s="3">
        <v>72</v>
      </c>
      <c r="C74" s="3">
        <v>80421.74822314792</v>
      </c>
      <c r="D74" s="3">
        <v>88655.47058530948</v>
      </c>
      <c r="F74" s="37" t="s">
        <v>24</v>
      </c>
      <c r="G74" s="16">
        <f>1/(1+$I$8)^F69</f>
        <v>0.6755641688257985</v>
      </c>
    </row>
    <row r="75" spans="1:7" ht="15">
      <c r="A75" s="2" t="s">
        <v>14</v>
      </c>
      <c r="B75" s="3">
        <v>73</v>
      </c>
      <c r="C75" s="3">
        <v>78700.70109730054</v>
      </c>
      <c r="D75" s="3">
        <v>87610.2881921569</v>
      </c>
      <c r="F75" s="39" t="s">
        <v>32</v>
      </c>
      <c r="G75" s="45">
        <f>G73*G74</f>
        <v>0.002718526312806133</v>
      </c>
    </row>
    <row r="76" spans="1:4" ht="12.75">
      <c r="A76" s="2" t="s">
        <v>14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14</v>
      </c>
      <c r="B77" s="3">
        <v>75</v>
      </c>
      <c r="C77" s="3">
        <v>74676.91643010851</v>
      </c>
      <c r="D77" s="3">
        <v>85122.95979695991</v>
      </c>
    </row>
    <row r="78" spans="1:7" ht="12.75">
      <c r="A78" s="2" t="s">
        <v>14</v>
      </c>
      <c r="B78" s="3">
        <v>76</v>
      </c>
      <c r="C78" s="3">
        <v>72463.34924744055</v>
      </c>
      <c r="D78" s="3">
        <v>83703.12585213858</v>
      </c>
      <c r="F78" s="6" t="s">
        <v>26</v>
      </c>
      <c r="G78" s="46">
        <f>G75*25000</f>
        <v>67.96315782015333</v>
      </c>
    </row>
    <row r="79" spans="1:7" ht="12.75">
      <c r="A79" s="2" t="s">
        <v>14</v>
      </c>
      <c r="B79" s="3">
        <v>77</v>
      </c>
      <c r="C79" s="3">
        <v>70122.21495409012</v>
      </c>
      <c r="D79" s="3">
        <v>82152.21658119331</v>
      </c>
      <c r="F79" s="6" t="s">
        <v>27</v>
      </c>
      <c r="G79" s="41">
        <f>1/G75</f>
        <v>367.84635678871695</v>
      </c>
    </row>
    <row r="80" spans="1:7" ht="12.75">
      <c r="A80" s="2" t="s">
        <v>14</v>
      </c>
      <c r="B80" s="3">
        <v>78</v>
      </c>
      <c r="C80" s="3">
        <v>67683.56907485453</v>
      </c>
      <c r="D80" s="3">
        <v>80475.98932624796</v>
      </c>
      <c r="F80" s="6" t="s">
        <v>28</v>
      </c>
      <c r="G80" s="41">
        <f>G79*10000</f>
        <v>3678463.5678871693</v>
      </c>
    </row>
    <row r="81" spans="1:4" ht="12.75">
      <c r="A81" s="2" t="s">
        <v>14</v>
      </c>
      <c r="B81" s="3">
        <v>79</v>
      </c>
      <c r="C81" s="3">
        <v>65052.78116633384</v>
      </c>
      <c r="D81" s="3">
        <v>78605.38289707164</v>
      </c>
    </row>
    <row r="82" spans="1:6" ht="15">
      <c r="A82" s="2" t="s">
        <v>14</v>
      </c>
      <c r="B82" s="3">
        <v>80</v>
      </c>
      <c r="C82" s="3">
        <v>62196.66222822717</v>
      </c>
      <c r="D82" s="3">
        <v>76492.32242667851</v>
      </c>
      <c r="F82" s="7"/>
    </row>
    <row r="83" spans="1:4" ht="12.75">
      <c r="A83" s="2" t="s">
        <v>14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14</v>
      </c>
      <c r="B84" s="3">
        <v>82</v>
      </c>
      <c r="C84" s="3">
        <v>55661.34096247321</v>
      </c>
      <c r="D84" s="3">
        <v>71379.09812430732</v>
      </c>
    </row>
    <row r="85" spans="1:13" ht="12.75">
      <c r="A85" s="2" t="s">
        <v>14</v>
      </c>
      <c r="B85" s="3">
        <v>83</v>
      </c>
      <c r="C85" s="3">
        <v>52067.642739268245</v>
      </c>
      <c r="D85" s="3">
        <v>68356.8285927162</v>
      </c>
      <c r="F85" s="8"/>
      <c r="G85" s="10"/>
      <c r="H85" s="10"/>
      <c r="I85" s="10"/>
      <c r="J85" s="10"/>
      <c r="L85" s="10"/>
      <c r="M85" s="10"/>
    </row>
    <row r="86" spans="1:7" ht="12.75">
      <c r="A86" s="2" t="s">
        <v>14</v>
      </c>
      <c r="B86" s="3">
        <v>84</v>
      </c>
      <c r="C86" s="3">
        <v>48231.533126631286</v>
      </c>
      <c r="D86" s="3">
        <v>64959.05057584064</v>
      </c>
      <c r="F86" s="8"/>
      <c r="G86" s="10"/>
    </row>
    <row r="87" spans="1:7" ht="12.75">
      <c r="A87" s="2" t="s">
        <v>14</v>
      </c>
      <c r="B87" s="3">
        <v>85</v>
      </c>
      <c r="C87" s="3">
        <v>44199.89737548735</v>
      </c>
      <c r="D87" s="3">
        <v>61243.79497942562</v>
      </c>
      <c r="G87" s="10"/>
    </row>
    <row r="88" spans="1:7" ht="12.75">
      <c r="A88" s="2" t="s">
        <v>14</v>
      </c>
      <c r="B88" s="3">
        <v>86</v>
      </c>
      <c r="C88" s="3">
        <v>40058.017370215945</v>
      </c>
      <c r="D88" s="3">
        <v>57259.03788945352</v>
      </c>
      <c r="G88" s="10"/>
    </row>
    <row r="89" spans="1:7" ht="12.75">
      <c r="A89" s="2" t="s">
        <v>14</v>
      </c>
      <c r="B89" s="3">
        <v>87</v>
      </c>
      <c r="C89" s="3">
        <v>35826.91091681626</v>
      </c>
      <c r="D89" s="3">
        <v>53004.11706611709</v>
      </c>
      <c r="G89" s="13"/>
    </row>
    <row r="90" spans="1:10" ht="16.5">
      <c r="A90" s="2" t="s">
        <v>14</v>
      </c>
      <c r="B90" s="3">
        <v>88</v>
      </c>
      <c r="C90" s="3">
        <v>31564.99461797996</v>
      </c>
      <c r="D90" s="3">
        <v>48486.90744430359</v>
      </c>
      <c r="G90" s="15"/>
      <c r="J90" s="18"/>
    </row>
    <row r="91" spans="1:7" ht="12.75">
      <c r="A91" s="2" t="s">
        <v>14</v>
      </c>
      <c r="B91" s="3">
        <v>89</v>
      </c>
      <c r="C91" s="3">
        <v>27354.186773597834</v>
      </c>
      <c r="D91" s="3">
        <v>43736.01527705747</v>
      </c>
      <c r="G91" s="10"/>
    </row>
    <row r="92" spans="1:7" ht="12.75">
      <c r="A92" s="2" t="s">
        <v>14</v>
      </c>
      <c r="B92" s="3">
        <v>90</v>
      </c>
      <c r="C92" s="3">
        <v>23240.2825756787</v>
      </c>
      <c r="D92" s="3">
        <v>38817.76127862377</v>
      </c>
      <c r="G92" s="10"/>
    </row>
    <row r="93" spans="1:7" ht="12.75">
      <c r="A93" s="2" t="s">
        <v>14</v>
      </c>
      <c r="B93" s="3">
        <v>91</v>
      </c>
      <c r="C93" s="3">
        <v>19310.986646262703</v>
      </c>
      <c r="D93" s="3">
        <v>33863.19964389516</v>
      </c>
      <c r="F93" s="10"/>
      <c r="G93" s="10"/>
    </row>
    <row r="94" spans="1:7" ht="12.75">
      <c r="A94" s="2" t="s">
        <v>14</v>
      </c>
      <c r="B94" s="3">
        <v>92</v>
      </c>
      <c r="C94" s="3">
        <v>15707.101571224697</v>
      </c>
      <c r="D94" s="3">
        <v>28989.189063366175</v>
      </c>
      <c r="F94" s="22"/>
      <c r="G94" s="10"/>
    </row>
    <row r="95" spans="1:7" ht="12.75">
      <c r="A95" s="2" t="s">
        <v>14</v>
      </c>
      <c r="B95" s="3">
        <v>93</v>
      </c>
      <c r="C95" s="3">
        <v>12464.891142262444</v>
      </c>
      <c r="D95" s="3">
        <v>24251.647654415214</v>
      </c>
      <c r="F95" s="10"/>
      <c r="G95" s="10"/>
    </row>
    <row r="96" spans="1:4" ht="12.75">
      <c r="A96" s="2" t="s">
        <v>14</v>
      </c>
      <c r="B96" s="3">
        <v>94</v>
      </c>
      <c r="C96" s="3">
        <v>9626.610499387001</v>
      </c>
      <c r="D96" s="3">
        <v>19793.56863799126</v>
      </c>
    </row>
    <row r="97" spans="1:7" ht="12.75">
      <c r="A97" s="2" t="s">
        <v>14</v>
      </c>
      <c r="B97" s="3">
        <v>95</v>
      </c>
      <c r="C97" s="3">
        <v>7287.509725736549</v>
      </c>
      <c r="D97" s="3">
        <v>15859.30630160289</v>
      </c>
      <c r="F97" s="4"/>
      <c r="G97" s="4"/>
    </row>
    <row r="98" spans="1:7" ht="12.75">
      <c r="A98" s="2" t="s">
        <v>14</v>
      </c>
      <c r="B98" s="3">
        <v>96</v>
      </c>
      <c r="C98" s="3">
        <v>5453.382500579129</v>
      </c>
      <c r="D98" s="3">
        <v>12568.196062525425</v>
      </c>
      <c r="F98" s="4"/>
      <c r="G98" s="5"/>
    </row>
    <row r="99" spans="1:7" ht="12.75">
      <c r="A99" s="2" t="s">
        <v>14</v>
      </c>
      <c r="B99" s="3">
        <v>97</v>
      </c>
      <c r="C99" s="3">
        <v>3978.586206337661</v>
      </c>
      <c r="D99" s="3">
        <v>9801.191820592756</v>
      </c>
      <c r="F99" s="4"/>
      <c r="G99" s="5"/>
    </row>
    <row r="100" spans="1:7" ht="12.75">
      <c r="A100" s="2" t="s">
        <v>14</v>
      </c>
      <c r="B100" s="3">
        <v>98</v>
      </c>
      <c r="C100" s="3">
        <v>2795.186056089416</v>
      </c>
      <c r="D100" s="3">
        <v>7377.2726950985925</v>
      </c>
      <c r="F100" s="4"/>
      <c r="G100" s="5"/>
    </row>
    <row r="101" spans="1:7" ht="12.75">
      <c r="A101" s="2" t="s">
        <v>14</v>
      </c>
      <c r="B101" s="3">
        <v>99</v>
      </c>
      <c r="C101" s="3">
        <v>1876.7104193061853</v>
      </c>
      <c r="D101" s="3">
        <v>5306.574129720338</v>
      </c>
      <c r="F101" s="4"/>
      <c r="G101" s="5"/>
    </row>
    <row r="102" spans="1:7" ht="12.75">
      <c r="A102" s="2" t="s">
        <v>14</v>
      </c>
      <c r="B102" s="3">
        <v>100</v>
      </c>
      <c r="C102" s="3">
        <v>1204.2773627889558</v>
      </c>
      <c r="D102" s="3">
        <v>3640.4578533406298</v>
      </c>
      <c r="F102" s="4"/>
      <c r="G102" s="5"/>
    </row>
    <row r="103" spans="1:7" ht="12.75">
      <c r="A103" s="2" t="s">
        <v>14</v>
      </c>
      <c r="B103" s="3">
        <v>101</v>
      </c>
      <c r="C103" s="3">
        <v>738.8809557914535</v>
      </c>
      <c r="D103" s="3">
        <v>2396.962418925768</v>
      </c>
      <c r="F103" s="4"/>
      <c r="G103" s="5"/>
    </row>
    <row r="104" spans="1:7" ht="12.75">
      <c r="A104" s="2" t="s">
        <v>14</v>
      </c>
      <c r="B104" s="3">
        <v>102</v>
      </c>
      <c r="C104" s="3">
        <v>437.8455078445636</v>
      </c>
      <c r="D104" s="3">
        <v>1539.4177373170107</v>
      </c>
      <c r="F104" s="4"/>
      <c r="G104" s="5"/>
    </row>
    <row r="105" spans="1:7" ht="12.75">
      <c r="A105" s="2" t="s">
        <v>14</v>
      </c>
      <c r="B105" s="3">
        <v>103</v>
      </c>
      <c r="C105" s="3">
        <v>245.0955733804914</v>
      </c>
      <c r="D105" s="3">
        <v>941.3161228755463</v>
      </c>
      <c r="F105" s="4"/>
      <c r="G105" s="5"/>
    </row>
    <row r="106" spans="1:7" ht="12.75">
      <c r="A106" s="2" t="s">
        <v>14</v>
      </c>
      <c r="B106" s="3">
        <v>104</v>
      </c>
      <c r="C106" s="3">
        <v>128.99837865546334</v>
      </c>
      <c r="D106" s="3">
        <v>545.8024803424174</v>
      </c>
      <c r="F106" s="4"/>
      <c r="G106" s="5"/>
    </row>
    <row r="107" spans="1:7" ht="12.75">
      <c r="A107" s="2" t="s">
        <v>14</v>
      </c>
      <c r="B107" s="3">
        <v>105</v>
      </c>
      <c r="C107" s="3">
        <v>63.52910217048579</v>
      </c>
      <c r="D107" s="3">
        <v>298.8451914927883</v>
      </c>
      <c r="F107" s="4"/>
      <c r="G107" s="5"/>
    </row>
    <row r="108" spans="1:4" ht="12.75">
      <c r="A108" s="2" t="s">
        <v>14</v>
      </c>
      <c r="B108" s="3">
        <v>106</v>
      </c>
      <c r="C108" s="3">
        <v>29.131394317316513</v>
      </c>
      <c r="D108" s="3">
        <v>153.8579753903284</v>
      </c>
    </row>
    <row r="109" spans="1:10" ht="12.75">
      <c r="A109" s="2" t="s">
        <v>14</v>
      </c>
      <c r="B109" s="3">
        <v>107</v>
      </c>
      <c r="C109" s="3">
        <v>12.375824993502304</v>
      </c>
      <c r="D109" s="3">
        <v>74.1616227593858</v>
      </c>
      <c r="I109" s="17"/>
      <c r="J109" s="12"/>
    </row>
    <row r="110" spans="1:4" ht="12.75">
      <c r="A110" s="2" t="s">
        <v>14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14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14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14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14</v>
      </c>
      <c r="B114" s="3">
        <v>112</v>
      </c>
      <c r="C114" s="3">
        <v>0.045576822838037274</v>
      </c>
      <c r="D114" s="3">
        <v>0.6156945475647252</v>
      </c>
    </row>
    <row r="115" spans="1:6" ht="15">
      <c r="A115" s="2" t="s">
        <v>14</v>
      </c>
      <c r="B115" s="3">
        <v>113</v>
      </c>
      <c r="C115" s="3">
        <v>0.011002502542151234</v>
      </c>
      <c r="D115" s="3">
        <v>0.18212651075365965</v>
      </c>
      <c r="F115" s="7"/>
    </row>
    <row r="116" spans="1:4" ht="12.75">
      <c r="A116" s="2" t="s">
        <v>14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14</v>
      </c>
      <c r="B117" s="3">
        <v>115</v>
      </c>
      <c r="C117" s="3">
        <v>0.00045578974294586104</v>
      </c>
      <c r="D117" s="3">
        <v>0.011841902852749735</v>
      </c>
    </row>
    <row r="118" spans="1:6" ht="12.75">
      <c r="A118" s="2" t="s">
        <v>14</v>
      </c>
      <c r="B118" s="3">
        <v>116</v>
      </c>
      <c r="C118" s="3">
        <v>7.741151225782221E-05</v>
      </c>
      <c r="D118" s="3">
        <v>0.0025768817830115116</v>
      </c>
      <c r="F118" s="8"/>
    </row>
    <row r="119" spans="1:6" ht="12.75">
      <c r="A119" s="2" t="s">
        <v>14</v>
      </c>
      <c r="B119" s="3">
        <v>117</v>
      </c>
      <c r="C119" s="3">
        <v>1.1571586647222276E-05</v>
      </c>
      <c r="D119" s="3">
        <v>0.0005008421248944898</v>
      </c>
      <c r="F119" s="8"/>
    </row>
    <row r="120" spans="1:4" ht="12.75">
      <c r="A120" s="2" t="s">
        <v>14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14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14</v>
      </c>
      <c r="B122" s="3">
        <v>120</v>
      </c>
      <c r="C122" s="3">
        <v>0</v>
      </c>
      <c r="D122" s="3">
        <v>0</v>
      </c>
    </row>
    <row r="123" ht="16.5">
      <c r="J123" s="18"/>
    </row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spans="6:7" ht="12.75" customHeight="1">
      <c r="F296" s="4"/>
      <c r="G296" s="5"/>
    </row>
    <row r="297" spans="6:7" ht="12.75" customHeight="1">
      <c r="F297" s="4"/>
      <c r="G297" s="5"/>
    </row>
    <row r="298" spans="6:7" ht="12.75" customHeight="1">
      <c r="F298" s="4"/>
      <c r="G298" s="5"/>
    </row>
    <row r="299" spans="6:7" ht="12.75" customHeight="1">
      <c r="F299" s="4"/>
      <c r="G299" s="5"/>
    </row>
    <row r="300" spans="6:7" ht="13.5" customHeight="1">
      <c r="F300" s="4"/>
      <c r="G300" s="5"/>
    </row>
    <row r="301" spans="6:7" ht="15.75" customHeight="1">
      <c r="F301" s="4"/>
      <c r="G301" s="5"/>
    </row>
    <row r="302" ht="12.75" customHeight="1"/>
    <row r="303" spans="9:10" ht="12.75" customHeight="1">
      <c r="I303" s="17"/>
      <c r="J303" s="12"/>
    </row>
    <row r="304" ht="12.75" customHeight="1"/>
    <row r="305" ht="12.75" customHeight="1"/>
    <row r="306" ht="12.75" customHeight="1"/>
    <row r="307" ht="12.75" customHeight="1"/>
    <row r="308" ht="12.75" customHeight="1"/>
    <row r="309" ht="15.75" customHeight="1"/>
    <row r="310" ht="16.5" customHeight="1"/>
  </sheetData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1746798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3" width="9.28125" style="6" customWidth="1"/>
    <col min="4" max="4" width="12.7109375" style="6" customWidth="1"/>
    <col min="8" max="8" width="9.28125" style="0" customWidth="1"/>
    <col min="9" max="9" width="16.00390625" style="0" customWidth="1"/>
    <col min="10" max="10" width="20.28125" style="0" bestFit="1" customWidth="1"/>
    <col min="11" max="11" width="44.57421875" style="0" bestFit="1" customWidth="1"/>
  </cols>
  <sheetData>
    <row r="1" spans="1:4" ht="12.75">
      <c r="A1" s="1" t="s">
        <v>10</v>
      </c>
      <c r="B1" s="1" t="s">
        <v>11</v>
      </c>
      <c r="C1" s="1" t="s">
        <v>12</v>
      </c>
      <c r="D1" s="1" t="s">
        <v>13</v>
      </c>
    </row>
    <row r="2" spans="1:6" ht="15">
      <c r="A2" s="2" t="s">
        <v>14</v>
      </c>
      <c r="B2" s="3">
        <v>0</v>
      </c>
      <c r="C2" s="3">
        <v>100000</v>
      </c>
      <c r="D2" s="3">
        <v>100000</v>
      </c>
      <c r="F2" s="7" t="s">
        <v>52</v>
      </c>
    </row>
    <row r="3" spans="1:6" ht="12.75">
      <c r="A3" s="2" t="s">
        <v>14</v>
      </c>
      <c r="B3" s="3">
        <v>1</v>
      </c>
      <c r="C3" s="3">
        <v>99676.80799999999</v>
      </c>
      <c r="D3" s="3">
        <v>99725.837</v>
      </c>
      <c r="F3" s="6" t="s">
        <v>0</v>
      </c>
    </row>
    <row r="4" spans="1:6" ht="12.75">
      <c r="A4" s="2" t="s">
        <v>14</v>
      </c>
      <c r="B4" s="3">
        <v>2</v>
      </c>
      <c r="C4" s="3">
        <v>99659.35259738303</v>
      </c>
      <c r="D4" s="3">
        <v>99705.15984495642</v>
      </c>
      <c r="F4" s="8" t="s">
        <v>1</v>
      </c>
    </row>
    <row r="5" spans="1:6" ht="12.75">
      <c r="A5" s="2" t="s">
        <v>14</v>
      </c>
      <c r="B5" s="3">
        <v>3</v>
      </c>
      <c r="C5" s="3">
        <v>99644.91195719167</v>
      </c>
      <c r="D5" s="3">
        <v>99690.00864886638</v>
      </c>
      <c r="F5" s="8" t="s">
        <v>15</v>
      </c>
    </row>
    <row r="6" spans="1:6" ht="12.75">
      <c r="A6" s="2" t="s">
        <v>14</v>
      </c>
      <c r="B6" s="3">
        <v>4</v>
      </c>
      <c r="C6" s="3">
        <v>99633.07314520203</v>
      </c>
      <c r="D6" s="3">
        <v>99678.89321290202</v>
      </c>
      <c r="F6" s="6"/>
    </row>
    <row r="7" spans="1:6" ht="12.75">
      <c r="A7" s="2" t="s">
        <v>14</v>
      </c>
      <c r="B7" s="3">
        <v>5</v>
      </c>
      <c r="C7" s="3">
        <v>99623.271243466</v>
      </c>
      <c r="D7" s="3">
        <v>99670.43944596863</v>
      </c>
      <c r="F7" s="6" t="s">
        <v>3</v>
      </c>
    </row>
    <row r="8" spans="1:12" ht="12.75">
      <c r="A8" s="2" t="s">
        <v>14</v>
      </c>
      <c r="B8" s="3">
        <v>6</v>
      </c>
      <c r="C8" s="3">
        <v>99614.68570995024</v>
      </c>
      <c r="D8" s="3">
        <v>99662.91034097289</v>
      </c>
      <c r="F8" s="6" t="s">
        <v>4</v>
      </c>
      <c r="K8" s="69" t="s">
        <v>151</v>
      </c>
      <c r="L8" s="70">
        <f>(C57-C58)/C48*(1.04)^(-10)</f>
        <v>0.002718526312806133</v>
      </c>
    </row>
    <row r="9" spans="1:12" ht="12.75">
      <c r="A9" s="2" t="s">
        <v>14</v>
      </c>
      <c r="B9" s="3">
        <v>7</v>
      </c>
      <c r="C9" s="3">
        <v>99606.97951786371</v>
      </c>
      <c r="D9" s="3">
        <v>99655.68976311869</v>
      </c>
      <c r="F9" s="6" t="s">
        <v>7</v>
      </c>
      <c r="K9" s="69" t="s">
        <v>152</v>
      </c>
      <c r="L9" s="70">
        <f>L8*25000</f>
        <v>67.96315782015333</v>
      </c>
    </row>
    <row r="10" spans="1:12" ht="12.75">
      <c r="A10" s="2" t="s">
        <v>14</v>
      </c>
      <c r="B10" s="3">
        <v>8</v>
      </c>
      <c r="C10" s="3">
        <v>99599.03187696799</v>
      </c>
      <c r="D10" s="3">
        <v>99648.72682007494</v>
      </c>
      <c r="F10" s="6" t="s">
        <v>6</v>
      </c>
      <c r="K10" s="69" t="s">
        <v>153</v>
      </c>
      <c r="L10" s="70">
        <f>1/L8</f>
        <v>367.84635678871695</v>
      </c>
    </row>
    <row r="11" spans="1:12" ht="12.75">
      <c r="A11" s="2" t="s">
        <v>14</v>
      </c>
      <c r="B11" s="3">
        <v>9</v>
      </c>
      <c r="C11" s="3">
        <v>99590.63069862917</v>
      </c>
      <c r="D11" s="3">
        <v>99642.06629917429</v>
      </c>
      <c r="F11" s="6" t="s">
        <v>9</v>
      </c>
      <c r="K11" s="69" t="s">
        <v>154</v>
      </c>
      <c r="L11" s="70">
        <f>L10*10000</f>
        <v>3678463.5678871693</v>
      </c>
    </row>
    <row r="12" spans="1:4" ht="12.75">
      <c r="A12" s="2" t="s">
        <v>14</v>
      </c>
      <c r="B12" s="3">
        <v>10</v>
      </c>
      <c r="C12" s="3">
        <v>99582.24217980543</v>
      </c>
      <c r="D12" s="3">
        <v>99636.01702932926</v>
      </c>
    </row>
    <row r="13" spans="1:12" ht="12.75">
      <c r="A13" s="2" t="s">
        <v>14</v>
      </c>
      <c r="B13" s="3">
        <v>11</v>
      </c>
      <c r="C13" s="3">
        <v>99573.97784952693</v>
      </c>
      <c r="D13" s="3">
        <v>99630.09964627789</v>
      </c>
      <c r="F13" s="6"/>
      <c r="G13" s="6"/>
      <c r="H13" s="10"/>
      <c r="I13" s="10"/>
      <c r="J13" s="10"/>
      <c r="K13" s="10"/>
      <c r="L13" s="6"/>
    </row>
    <row r="14" spans="1:12" ht="12.75">
      <c r="A14" s="2" t="s">
        <v>14</v>
      </c>
      <c r="B14" s="3">
        <v>12</v>
      </c>
      <c r="C14" s="3">
        <v>99565.5518995213</v>
      </c>
      <c r="D14" s="3">
        <v>99623.82892780616</v>
      </c>
      <c r="F14" s="6"/>
      <c r="G14" s="6"/>
      <c r="H14" s="10"/>
      <c r="I14" s="10"/>
      <c r="J14" s="10"/>
      <c r="K14" s="10"/>
      <c r="L14" s="6"/>
    </row>
    <row r="15" spans="1:12" ht="12.75">
      <c r="A15" s="2" t="s">
        <v>14</v>
      </c>
      <c r="B15" s="3">
        <v>13</v>
      </c>
      <c r="C15" s="3">
        <v>99555.89702795362</v>
      </c>
      <c r="D15" s="3">
        <v>99616.82537263253</v>
      </c>
      <c r="F15" s="6"/>
      <c r="G15" s="6"/>
      <c r="H15" s="10"/>
      <c r="I15" s="10"/>
      <c r="J15" s="10"/>
      <c r="K15" s="10"/>
      <c r="L15" s="6"/>
    </row>
    <row r="16" spans="1:12" ht="12.75">
      <c r="A16" s="2" t="s">
        <v>14</v>
      </c>
      <c r="B16" s="3">
        <v>14</v>
      </c>
      <c r="C16" s="3">
        <v>99543.8149242903</v>
      </c>
      <c r="D16" s="3">
        <v>99608.50936005042</v>
      </c>
      <c r="F16" s="6"/>
      <c r="G16" s="6"/>
      <c r="H16" s="6"/>
      <c r="I16" s="6"/>
      <c r="J16" s="6"/>
      <c r="K16" s="6"/>
      <c r="L16" s="10"/>
    </row>
    <row r="17" spans="1:9" ht="12.75">
      <c r="A17" s="2" t="s">
        <v>14</v>
      </c>
      <c r="B17" s="3">
        <v>15</v>
      </c>
      <c r="C17" s="3">
        <v>99528.625533571</v>
      </c>
      <c r="D17" s="3">
        <v>99599.22684306315</v>
      </c>
      <c r="F17" s="6"/>
      <c r="G17" s="6"/>
      <c r="H17" s="6"/>
      <c r="I17" s="52"/>
    </row>
    <row r="18" spans="1:12" ht="12.75">
      <c r="A18" s="2" t="s">
        <v>14</v>
      </c>
      <c r="B18" s="3">
        <v>16</v>
      </c>
      <c r="C18" s="3">
        <v>99509.08408323374</v>
      </c>
      <c r="D18" s="3">
        <v>99588.97907861328</v>
      </c>
      <c r="F18" s="6"/>
      <c r="G18" s="10"/>
      <c r="H18" s="6"/>
      <c r="I18" s="6"/>
      <c r="J18" s="6"/>
      <c r="K18" s="6"/>
      <c r="L18" s="6"/>
    </row>
    <row r="19" spans="1:4" ht="12.75">
      <c r="A19" s="2" t="s">
        <v>14</v>
      </c>
      <c r="B19" s="3">
        <v>17</v>
      </c>
      <c r="C19" s="3">
        <v>99484.11924421895</v>
      </c>
      <c r="D19" s="3">
        <v>99577.8340759646</v>
      </c>
    </row>
    <row r="20" spans="1:15" ht="12.75">
      <c r="A20" s="2" t="s">
        <v>14</v>
      </c>
      <c r="B20" s="3">
        <v>18</v>
      </c>
      <c r="C20" s="3">
        <v>99453.68108309498</v>
      </c>
      <c r="D20" s="3">
        <v>99565.42468628204</v>
      </c>
      <c r="O20" s="52"/>
    </row>
    <row r="21" spans="1:15" ht="12.75">
      <c r="A21" s="2" t="s">
        <v>14</v>
      </c>
      <c r="B21" s="3">
        <v>19</v>
      </c>
      <c r="C21" s="3">
        <v>99419.24425148315</v>
      </c>
      <c r="D21" s="3">
        <v>99552.05603670941</v>
      </c>
      <c r="O21" s="52"/>
    </row>
    <row r="22" spans="1:15" ht="12.75">
      <c r="A22" s="2" t="s">
        <v>14</v>
      </c>
      <c r="B22" s="3">
        <v>20</v>
      </c>
      <c r="C22" s="3">
        <v>99382.38556086936</v>
      </c>
      <c r="D22" s="3">
        <v>99537.71556303733</v>
      </c>
      <c r="O22" s="52"/>
    </row>
    <row r="23" spans="1:4" ht="12.75">
      <c r="A23" s="2" t="s">
        <v>14</v>
      </c>
      <c r="B23" s="3">
        <v>21</v>
      </c>
      <c r="C23" s="3">
        <v>99343.06392619835</v>
      </c>
      <c r="D23" s="3">
        <v>99521.97068718958</v>
      </c>
    </row>
    <row r="24" spans="1:15" ht="12.75">
      <c r="A24" s="2" t="s">
        <v>14</v>
      </c>
      <c r="B24" s="3">
        <v>22</v>
      </c>
      <c r="C24" s="3">
        <v>99302.00543787765</v>
      </c>
      <c r="D24" s="3">
        <v>99505.56747598092</v>
      </c>
      <c r="O24" s="53"/>
    </row>
    <row r="25" spans="1:4" ht="12.75">
      <c r="A25" s="2" t="s">
        <v>14</v>
      </c>
      <c r="B25" s="3">
        <v>23</v>
      </c>
      <c r="C25" s="3">
        <v>99259.28670815834</v>
      </c>
      <c r="D25" s="3">
        <v>99488.67839601322</v>
      </c>
    </row>
    <row r="26" spans="1:4" ht="12.75">
      <c r="A26" s="2" t="s">
        <v>14</v>
      </c>
      <c r="B26" s="3">
        <v>24</v>
      </c>
      <c r="C26" s="3">
        <v>99214.33019202248</v>
      </c>
      <c r="D26" s="3">
        <v>99471.92450257133</v>
      </c>
    </row>
    <row r="27" spans="1:4" ht="12.75">
      <c r="A27" s="2" t="s">
        <v>14</v>
      </c>
      <c r="B27" s="3">
        <v>25</v>
      </c>
      <c r="C27" s="3">
        <v>99169.53095336756</v>
      </c>
      <c r="D27" s="3">
        <v>99453.93699446353</v>
      </c>
    </row>
    <row r="28" spans="1:4" ht="12.75">
      <c r="A28" s="2" t="s">
        <v>14</v>
      </c>
      <c r="B28" s="3">
        <v>26</v>
      </c>
      <c r="C28" s="3">
        <v>99125.07027755523</v>
      </c>
      <c r="D28" s="3">
        <v>99435.14915122591</v>
      </c>
    </row>
    <row r="29" spans="1:4" ht="12.75">
      <c r="A29" s="2" t="s">
        <v>14</v>
      </c>
      <c r="B29" s="3">
        <v>27</v>
      </c>
      <c r="C29" s="3">
        <v>99080.05560064079</v>
      </c>
      <c r="D29" s="3">
        <v>99415.65687893779</v>
      </c>
    </row>
    <row r="30" spans="1:4" ht="12.75">
      <c r="A30" s="2" t="s">
        <v>14</v>
      </c>
      <c r="B30" s="3">
        <v>28</v>
      </c>
      <c r="C30" s="3">
        <v>99036.31373769422</v>
      </c>
      <c r="D30" s="3">
        <v>99395.59082275335</v>
      </c>
    </row>
    <row r="31" spans="1:9" ht="12.75">
      <c r="A31" s="2" t="s">
        <v>14</v>
      </c>
      <c r="B31" s="3">
        <v>29</v>
      </c>
      <c r="C31" s="3">
        <v>98991.69391690283</v>
      </c>
      <c r="D31" s="3">
        <v>99375.47017330311</v>
      </c>
      <c r="H31" s="6"/>
      <c r="I31" s="52"/>
    </row>
    <row r="32" spans="1:12" ht="12.75">
      <c r="A32" s="2" t="s">
        <v>14</v>
      </c>
      <c r="B32" s="3">
        <v>30</v>
      </c>
      <c r="C32" s="3">
        <v>98943.83539256177</v>
      </c>
      <c r="D32" s="3">
        <v>99354.9312511277</v>
      </c>
      <c r="H32" s="6"/>
      <c r="I32" s="6"/>
      <c r="J32" s="6"/>
      <c r="K32" s="6"/>
      <c r="L32" s="6"/>
    </row>
    <row r="33" spans="1:4" ht="12.75">
      <c r="A33" s="2" t="s">
        <v>14</v>
      </c>
      <c r="B33" s="3">
        <v>31</v>
      </c>
      <c r="C33" s="3">
        <v>98893.56301923716</v>
      </c>
      <c r="D33" s="3">
        <v>99333.72592815077</v>
      </c>
    </row>
    <row r="34" spans="1:15" ht="12.75">
      <c r="A34" s="2" t="s">
        <v>14</v>
      </c>
      <c r="B34" s="3">
        <v>32</v>
      </c>
      <c r="C34" s="3">
        <v>98840.67276386321</v>
      </c>
      <c r="D34" s="3">
        <v>99311.1086320942</v>
      </c>
      <c r="O34" s="52"/>
    </row>
    <row r="35" spans="1:15" ht="12.75">
      <c r="A35" s="2" t="s">
        <v>14</v>
      </c>
      <c r="B35" s="3">
        <v>33</v>
      </c>
      <c r="C35" s="3">
        <v>98784.22979768142</v>
      </c>
      <c r="D35" s="3">
        <v>99286.7863484791</v>
      </c>
      <c r="O35" s="52"/>
    </row>
    <row r="36" spans="1:15" ht="12.75">
      <c r="A36" s="2" t="s">
        <v>14</v>
      </c>
      <c r="B36" s="3">
        <v>34</v>
      </c>
      <c r="C36" s="3">
        <v>98725.50652443588</v>
      </c>
      <c r="D36" s="3">
        <v>99260.17153253053</v>
      </c>
      <c r="O36" s="52"/>
    </row>
    <row r="37" spans="1:4" ht="12.75">
      <c r="A37" s="2" t="s">
        <v>14</v>
      </c>
      <c r="B37" s="3">
        <v>35</v>
      </c>
      <c r="C37" s="3">
        <v>98662.9283748703</v>
      </c>
      <c r="D37" s="3">
        <v>99229.8971802131</v>
      </c>
    </row>
    <row r="38" spans="1:15" ht="12.75">
      <c r="A38" s="2" t="s">
        <v>14</v>
      </c>
      <c r="B38" s="3">
        <v>36</v>
      </c>
      <c r="C38" s="3">
        <v>98595.6363112015</v>
      </c>
      <c r="D38" s="3">
        <v>99195.51501313913</v>
      </c>
      <c r="O38" s="53"/>
    </row>
    <row r="39" spans="1:4" ht="12.75">
      <c r="A39" s="2" t="s">
        <v>14</v>
      </c>
      <c r="B39" s="3">
        <v>37</v>
      </c>
      <c r="C39" s="3">
        <v>98524.8032341628</v>
      </c>
      <c r="D39" s="3">
        <v>99156.15423278192</v>
      </c>
    </row>
    <row r="40" spans="1:4" ht="12.75">
      <c r="A40" s="2" t="s">
        <v>14</v>
      </c>
      <c r="B40" s="3">
        <v>38</v>
      </c>
      <c r="C40" s="3">
        <v>98449.51550577141</v>
      </c>
      <c r="D40" s="3">
        <v>99111.35151605339</v>
      </c>
    </row>
    <row r="41" spans="1:4" ht="12.75">
      <c r="A41" s="2" t="s">
        <v>14</v>
      </c>
      <c r="B41" s="3">
        <v>39</v>
      </c>
      <c r="C41" s="3">
        <v>98368.6638411623</v>
      </c>
      <c r="D41" s="3">
        <v>99060.64515750426</v>
      </c>
    </row>
    <row r="42" spans="1:4" ht="12.75">
      <c r="A42" s="2" t="s">
        <v>14</v>
      </c>
      <c r="B42" s="3">
        <v>40</v>
      </c>
      <c r="C42" s="3">
        <v>98281.35673357008</v>
      </c>
      <c r="D42" s="3">
        <v>99005.76258826765</v>
      </c>
    </row>
    <row r="43" spans="1:4" ht="12.75">
      <c r="A43" s="2" t="s">
        <v>14</v>
      </c>
      <c r="B43" s="3">
        <v>41</v>
      </c>
      <c r="C43" s="3">
        <v>98186.90540130841</v>
      </c>
      <c r="D43" s="3">
        <v>98947.68580793338</v>
      </c>
    </row>
    <row r="44" spans="1:4" ht="12.75">
      <c r="A44" s="2" t="s">
        <v>14</v>
      </c>
      <c r="B44" s="3">
        <v>42</v>
      </c>
      <c r="C44" s="3">
        <v>98084.02516182892</v>
      </c>
      <c r="D44" s="3">
        <v>98885.18649166965</v>
      </c>
    </row>
    <row r="45" spans="1:4" ht="12.75">
      <c r="A45" s="2" t="s">
        <v>14</v>
      </c>
      <c r="B45" s="3">
        <v>43</v>
      </c>
      <c r="C45" s="3">
        <v>97972.78316469163</v>
      </c>
      <c r="D45" s="3">
        <v>98817.78535970507</v>
      </c>
    </row>
    <row r="46" spans="1:8" ht="12.75">
      <c r="A46" s="2" t="s">
        <v>14</v>
      </c>
      <c r="B46" s="3">
        <v>44</v>
      </c>
      <c r="C46" s="3">
        <v>97850.76786053833</v>
      </c>
      <c r="D46" s="3">
        <v>98744.80150797195</v>
      </c>
      <c r="H46" s="52"/>
    </row>
    <row r="47" spans="1:8" ht="12.75">
      <c r="A47" s="2" t="s">
        <v>14</v>
      </c>
      <c r="B47" s="3">
        <v>45</v>
      </c>
      <c r="C47" s="3">
        <v>97715.84926479685</v>
      </c>
      <c r="D47" s="3">
        <v>98662.92231856154</v>
      </c>
      <c r="H47" s="52"/>
    </row>
    <row r="48" spans="1:4" ht="12.75">
      <c r="A48" s="2" t="s">
        <v>14</v>
      </c>
      <c r="B48" s="3">
        <v>46</v>
      </c>
      <c r="C48" s="3">
        <v>97566.05868514185</v>
      </c>
      <c r="D48" s="3">
        <v>98569.75492101612</v>
      </c>
    </row>
    <row r="49" spans="1:4" ht="12.75">
      <c r="A49" s="2" t="s">
        <v>14</v>
      </c>
      <c r="B49" s="3">
        <v>47</v>
      </c>
      <c r="C49" s="3">
        <v>97399.42171087115</v>
      </c>
      <c r="D49" s="3">
        <v>98467.21280497179</v>
      </c>
    </row>
    <row r="50" spans="1:8" ht="12.75">
      <c r="A50" s="2" t="s">
        <v>14</v>
      </c>
      <c r="B50" s="3">
        <v>48</v>
      </c>
      <c r="C50" s="3">
        <v>97214.79136707602</v>
      </c>
      <c r="D50" s="3">
        <v>98351.70485631879</v>
      </c>
      <c r="H50" s="52"/>
    </row>
    <row r="51" spans="1:8" ht="12.75">
      <c r="A51" s="2" t="s">
        <v>14</v>
      </c>
      <c r="B51" s="3">
        <v>49</v>
      </c>
      <c r="C51" s="3">
        <v>97013.05900921437</v>
      </c>
      <c r="D51" s="3">
        <v>98223.53684861823</v>
      </c>
      <c r="H51" s="52"/>
    </row>
    <row r="52" spans="1:4" ht="12.75">
      <c r="A52" s="2" t="s">
        <v>14</v>
      </c>
      <c r="B52" s="3">
        <v>50</v>
      </c>
      <c r="C52" s="3">
        <v>96790.70313770407</v>
      </c>
      <c r="D52" s="3">
        <v>98086.0229147948</v>
      </c>
    </row>
    <row r="53" spans="1:4" ht="12.75">
      <c r="A53" s="2" t="s">
        <v>14</v>
      </c>
      <c r="B53" s="3">
        <v>51</v>
      </c>
      <c r="C53" s="3">
        <v>96547.5939286331</v>
      </c>
      <c r="D53" s="3">
        <v>97934.10728250437</v>
      </c>
    </row>
    <row r="54" spans="1:4" ht="12.75">
      <c r="A54" s="2" t="s">
        <v>14</v>
      </c>
      <c r="B54" s="3">
        <v>52</v>
      </c>
      <c r="C54" s="3">
        <v>96287.35278562628</v>
      </c>
      <c r="D54" s="3">
        <v>97768.69559596315</v>
      </c>
    </row>
    <row r="55" spans="1:4" ht="12.75">
      <c r="A55" s="2" t="s">
        <v>14</v>
      </c>
      <c r="B55" s="3">
        <v>53</v>
      </c>
      <c r="C55" s="3">
        <v>95995.07637773962</v>
      </c>
      <c r="D55" s="3">
        <v>97587.53900220642</v>
      </c>
    </row>
    <row r="56" spans="1:4" ht="12.75">
      <c r="A56" s="2" t="s">
        <v>14</v>
      </c>
      <c r="B56" s="3">
        <v>54</v>
      </c>
      <c r="C56" s="3">
        <v>95677.84816848945</v>
      </c>
      <c r="D56" s="3">
        <v>97390.76739206394</v>
      </c>
    </row>
    <row r="57" spans="1:4" ht="12.75">
      <c r="A57" s="2" t="s">
        <v>14</v>
      </c>
      <c r="B57" s="3">
        <v>55</v>
      </c>
      <c r="C57" s="3">
        <v>95324.7194096907</v>
      </c>
      <c r="D57" s="3">
        <v>97179.39923568527</v>
      </c>
    </row>
    <row r="58" spans="1:4" ht="12.75">
      <c r="A58" s="2" t="s">
        <v>14</v>
      </c>
      <c r="B58" s="3">
        <v>56</v>
      </c>
      <c r="C58" s="3">
        <v>94932.105487858</v>
      </c>
      <c r="D58" s="3">
        <v>96950.83911944689</v>
      </c>
    </row>
    <row r="59" spans="1:4" ht="12.75">
      <c r="A59" s="2" t="s">
        <v>14</v>
      </c>
      <c r="B59" s="3">
        <v>57</v>
      </c>
      <c r="C59" s="3">
        <v>94493.1299388716</v>
      </c>
      <c r="D59" s="3">
        <v>96695.53459676007</v>
      </c>
    </row>
    <row r="60" spans="1:4" ht="12.75">
      <c r="A60" s="2" t="s">
        <v>14</v>
      </c>
      <c r="B60" s="3">
        <v>58</v>
      </c>
      <c r="C60" s="3">
        <v>94010.60833028915</v>
      </c>
      <c r="D60" s="3">
        <v>96419.06079033032</v>
      </c>
    </row>
    <row r="61" spans="1:4" ht="12.75">
      <c r="A61" s="2" t="s">
        <v>14</v>
      </c>
      <c r="B61" s="3">
        <v>59</v>
      </c>
      <c r="C61" s="3">
        <v>93479.46437502644</v>
      </c>
      <c r="D61" s="3">
        <v>96115.97325787957</v>
      </c>
    </row>
    <row r="62" spans="1:4" ht="12.75">
      <c r="A62" s="2" t="s">
        <v>14</v>
      </c>
      <c r="B62" s="3">
        <v>60</v>
      </c>
      <c r="C62" s="3">
        <v>92906.98211327412</v>
      </c>
      <c r="D62" s="3">
        <v>95789.48267527827</v>
      </c>
    </row>
    <row r="63" spans="1:4" ht="12.75">
      <c r="A63" s="2" t="s">
        <v>14</v>
      </c>
      <c r="B63" s="3">
        <v>61</v>
      </c>
      <c r="C63" s="3">
        <v>92284.2024563535</v>
      </c>
      <c r="D63" s="3">
        <v>95442.26400058209</v>
      </c>
    </row>
    <row r="64" spans="1:4" ht="12.75">
      <c r="A64" s="2" t="s">
        <v>14</v>
      </c>
      <c r="B64" s="3">
        <v>62</v>
      </c>
      <c r="C64" s="3">
        <v>91606.23656300789</v>
      </c>
      <c r="D64" s="3">
        <v>95067.96521058309</v>
      </c>
    </row>
    <row r="65" spans="1:4" ht="12.75">
      <c r="A65" s="2" t="s">
        <v>14</v>
      </c>
      <c r="B65" s="3">
        <v>63</v>
      </c>
      <c r="C65" s="3">
        <v>90868.06251603478</v>
      </c>
      <c r="D65" s="3">
        <v>94663.085006946</v>
      </c>
    </row>
    <row r="66" spans="1:4" ht="12.75">
      <c r="A66" s="2" t="s">
        <v>14</v>
      </c>
      <c r="B66" s="3">
        <v>64</v>
      </c>
      <c r="C66" s="3">
        <v>90055.39672045139</v>
      </c>
      <c r="D66" s="3">
        <v>94215.95623111674</v>
      </c>
    </row>
    <row r="67" spans="1:4" ht="12.75">
      <c r="A67" s="2" t="s">
        <v>14</v>
      </c>
      <c r="B67" s="3">
        <v>65</v>
      </c>
      <c r="C67" s="3">
        <v>89171.8695271048</v>
      </c>
      <c r="D67" s="3">
        <v>93713.17089637027</v>
      </c>
    </row>
    <row r="68" spans="1:4" ht="12.75">
      <c r="A68" s="2" t="s">
        <v>14</v>
      </c>
      <c r="B68" s="3">
        <v>66</v>
      </c>
      <c r="C68" s="3">
        <v>88189.9338679958</v>
      </c>
      <c r="D68" s="3">
        <v>93148.84611247138</v>
      </c>
    </row>
    <row r="69" spans="1:4" ht="12.75">
      <c r="A69" s="2" t="s">
        <v>14</v>
      </c>
      <c r="B69" s="3">
        <v>67</v>
      </c>
      <c r="C69" s="3">
        <v>87106.58402717985</v>
      </c>
      <c r="D69" s="3">
        <v>92533.56351882544</v>
      </c>
    </row>
    <row r="70" spans="1:4" ht="12.75">
      <c r="A70" s="2" t="s">
        <v>14</v>
      </c>
      <c r="B70" s="3">
        <v>68</v>
      </c>
      <c r="C70" s="3">
        <v>85911.6471968366</v>
      </c>
      <c r="D70" s="3">
        <v>91860.01726198572</v>
      </c>
    </row>
    <row r="71" spans="1:4" ht="12.75">
      <c r="A71" s="2" t="s">
        <v>14</v>
      </c>
      <c r="B71" s="3">
        <v>69</v>
      </c>
      <c r="C71" s="3">
        <v>84683.32542103983</v>
      </c>
      <c r="D71" s="3">
        <v>91164.79217474165</v>
      </c>
    </row>
    <row r="72" spans="1:4" ht="12.75">
      <c r="A72" s="2" t="s">
        <v>14</v>
      </c>
      <c r="B72" s="3">
        <v>70</v>
      </c>
      <c r="C72" s="3">
        <v>83381.10504387804</v>
      </c>
      <c r="D72" s="3">
        <v>90419.79805132927</v>
      </c>
    </row>
    <row r="73" spans="1:4" ht="12.75">
      <c r="A73" s="2" t="s">
        <v>14</v>
      </c>
      <c r="B73" s="3">
        <v>71</v>
      </c>
      <c r="C73" s="3">
        <v>81980.15406077392</v>
      </c>
      <c r="D73" s="3">
        <v>89592.93341149534</v>
      </c>
    </row>
    <row r="74" spans="1:4" ht="12.75">
      <c r="A74" s="2" t="s">
        <v>14</v>
      </c>
      <c r="B74" s="3">
        <v>72</v>
      </c>
      <c r="C74" s="3">
        <v>80421.74822314792</v>
      </c>
      <c r="D74" s="3">
        <v>88655.47058530948</v>
      </c>
    </row>
    <row r="75" spans="1:4" ht="12.75">
      <c r="A75" s="2" t="s">
        <v>14</v>
      </c>
      <c r="B75" s="3">
        <v>73</v>
      </c>
      <c r="C75" s="3">
        <v>78700.70109730054</v>
      </c>
      <c r="D75" s="3">
        <v>87610.2881921569</v>
      </c>
    </row>
    <row r="76" spans="1:4" ht="12.75">
      <c r="A76" s="2" t="s">
        <v>14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14</v>
      </c>
      <c r="B77" s="3">
        <v>75</v>
      </c>
      <c r="C77" s="3">
        <v>74676.91643010851</v>
      </c>
      <c r="D77" s="3">
        <v>85122.95979695991</v>
      </c>
    </row>
    <row r="78" spans="1:4" ht="12.75">
      <c r="A78" s="2" t="s">
        <v>14</v>
      </c>
      <c r="B78" s="3">
        <v>76</v>
      </c>
      <c r="C78" s="3">
        <v>72463.34924744055</v>
      </c>
      <c r="D78" s="3">
        <v>83703.12585213858</v>
      </c>
    </row>
    <row r="79" spans="1:4" ht="12.75">
      <c r="A79" s="2" t="s">
        <v>14</v>
      </c>
      <c r="B79" s="3">
        <v>77</v>
      </c>
      <c r="C79" s="3">
        <v>70122.21495409012</v>
      </c>
      <c r="D79" s="3">
        <v>82152.21658119331</v>
      </c>
    </row>
    <row r="80" spans="1:4" ht="12.75">
      <c r="A80" s="2" t="s">
        <v>14</v>
      </c>
      <c r="B80" s="3">
        <v>78</v>
      </c>
      <c r="C80" s="3">
        <v>67683.56907485453</v>
      </c>
      <c r="D80" s="3">
        <v>80475.98932624796</v>
      </c>
    </row>
    <row r="81" spans="1:4" ht="12.75">
      <c r="A81" s="2" t="s">
        <v>14</v>
      </c>
      <c r="B81" s="3">
        <v>79</v>
      </c>
      <c r="C81" s="3">
        <v>65052.78116633384</v>
      </c>
      <c r="D81" s="3">
        <v>78605.38289707164</v>
      </c>
    </row>
    <row r="82" spans="1:4" ht="12.75">
      <c r="A82" s="2" t="s">
        <v>14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14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14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14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14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14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14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14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14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14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14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14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14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14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14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14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14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14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14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14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14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14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14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14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14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14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14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14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14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14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14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14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14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14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14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14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14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14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14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14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14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5" width="9.28125" style="6" customWidth="1"/>
    <col min="6" max="6" width="14.00390625" style="6" bestFit="1" customWidth="1"/>
    <col min="7" max="7" width="15.28125" style="6" customWidth="1"/>
    <col min="8" max="8" width="14.00390625" style="6" bestFit="1" customWidth="1"/>
    <col min="9" max="9" width="12.7109375" style="6" bestFit="1" customWidth="1"/>
    <col min="10" max="10" width="11.421875" style="6" bestFit="1" customWidth="1"/>
    <col min="11" max="12" width="9.28125" style="6" customWidth="1"/>
    <col min="13" max="13" width="15.28125" style="6" bestFit="1" customWidth="1"/>
    <col min="14" max="14" width="9.7109375" style="6" bestFit="1" customWidth="1"/>
    <col min="15" max="15" width="9.28125" style="6" customWidth="1"/>
    <col min="16" max="16" width="17.7109375" style="6" bestFit="1" customWidth="1"/>
    <col min="17" max="17" width="9.28125" style="6" customWidth="1"/>
  </cols>
  <sheetData>
    <row r="1" spans="1:15" ht="12.75">
      <c r="A1" s="1" t="s">
        <v>10</v>
      </c>
      <c r="B1" s="1" t="s">
        <v>11</v>
      </c>
      <c r="C1" s="1" t="s">
        <v>12</v>
      </c>
      <c r="D1" s="1" t="s">
        <v>13</v>
      </c>
      <c r="F1" s="26"/>
      <c r="O1" s="25"/>
    </row>
    <row r="2" spans="1:15" ht="12.75">
      <c r="A2" s="2" t="s">
        <v>14</v>
      </c>
      <c r="B2" s="3">
        <v>0</v>
      </c>
      <c r="C2" s="3">
        <v>100000</v>
      </c>
      <c r="D2" s="3">
        <v>100000</v>
      </c>
      <c r="F2"/>
      <c r="G2"/>
      <c r="H2"/>
      <c r="I2"/>
      <c r="J2"/>
      <c r="K2"/>
      <c r="L2"/>
      <c r="M2"/>
      <c r="O2" s="25"/>
    </row>
    <row r="3" spans="1:15" ht="15">
      <c r="A3" s="2" t="s">
        <v>14</v>
      </c>
      <c r="B3" s="3">
        <v>1</v>
      </c>
      <c r="C3" s="3">
        <v>99676.80799999999</v>
      </c>
      <c r="D3" s="3">
        <v>99725.837</v>
      </c>
      <c r="F3" s="7" t="s">
        <v>53</v>
      </c>
      <c r="O3" s="25"/>
    </row>
    <row r="4" spans="1:15" ht="12.75">
      <c r="A4" s="2" t="s">
        <v>14</v>
      </c>
      <c r="B4" s="3">
        <v>2</v>
      </c>
      <c r="C4" s="3">
        <v>99659.35259738303</v>
      </c>
      <c r="D4" s="3">
        <v>99705.15984495642</v>
      </c>
      <c r="O4" s="25"/>
    </row>
    <row r="5" spans="1:15" ht="12.75">
      <c r="A5" s="2" t="s">
        <v>14</v>
      </c>
      <c r="B5" s="3">
        <v>3</v>
      </c>
      <c r="C5" s="3">
        <v>99644.91195719167</v>
      </c>
      <c r="D5" s="3">
        <v>99690.00864886638</v>
      </c>
      <c r="F5" s="6" t="s">
        <v>0</v>
      </c>
      <c r="O5" s="25"/>
    </row>
    <row r="6" spans="1:15" ht="12.75">
      <c r="A6" s="2" t="s">
        <v>14</v>
      </c>
      <c r="B6" s="3">
        <v>4</v>
      </c>
      <c r="C6" s="3">
        <v>99633.07314520203</v>
      </c>
      <c r="D6" s="3">
        <v>99678.89321290202</v>
      </c>
      <c r="F6" s="8" t="s">
        <v>1</v>
      </c>
      <c r="O6" s="25"/>
    </row>
    <row r="7" spans="1:15" ht="12.75">
      <c r="A7" s="2" t="s">
        <v>14</v>
      </c>
      <c r="B7" s="3">
        <v>5</v>
      </c>
      <c r="C7" s="3">
        <v>99623.271243466</v>
      </c>
      <c r="D7" s="3">
        <v>99670.43944596863</v>
      </c>
      <c r="F7" s="23" t="s">
        <v>15</v>
      </c>
      <c r="O7" s="25"/>
    </row>
    <row r="8" spans="1:15" ht="12.75">
      <c r="A8" s="2" t="s">
        <v>14</v>
      </c>
      <c r="B8" s="3">
        <v>6</v>
      </c>
      <c r="C8" s="3">
        <v>99614.68570995024</v>
      </c>
      <c r="D8" s="3">
        <v>99662.91034097289</v>
      </c>
      <c r="O8" s="25"/>
    </row>
    <row r="9" spans="1:15" ht="12.75">
      <c r="A9" s="2" t="s">
        <v>14</v>
      </c>
      <c r="B9" s="3">
        <v>7</v>
      </c>
      <c r="C9" s="3">
        <v>99606.97951786371</v>
      </c>
      <c r="D9" s="3">
        <v>99655.68976311869</v>
      </c>
      <c r="F9" s="27" t="s">
        <v>16</v>
      </c>
      <c r="L9" s="49">
        <f>SUM(N12:N21)*10000</f>
        <v>212.4786590438618</v>
      </c>
      <c r="O9" s="25"/>
    </row>
    <row r="10" spans="1:15" ht="12.75">
      <c r="A10" s="2" t="s">
        <v>14</v>
      </c>
      <c r="B10" s="3">
        <v>8</v>
      </c>
      <c r="C10" s="3">
        <v>99599.03187696799</v>
      </c>
      <c r="D10" s="3">
        <v>99648.72682007494</v>
      </c>
      <c r="F10" s="27"/>
      <c r="O10" s="25"/>
    </row>
    <row r="11" spans="1:15" ht="12.75">
      <c r="A11" s="2" t="s">
        <v>14</v>
      </c>
      <c r="B11" s="3">
        <v>9</v>
      </c>
      <c r="C11" s="3">
        <v>99590.63069862917</v>
      </c>
      <c r="D11" s="3">
        <v>99642.06629917429</v>
      </c>
      <c r="H11" s="10"/>
      <c r="I11" s="60" t="s">
        <v>64</v>
      </c>
      <c r="J11" s="60" t="s">
        <v>157</v>
      </c>
      <c r="K11" s="60"/>
      <c r="L11" s="67" t="s">
        <v>150</v>
      </c>
      <c r="M11" s="67">
        <v>1.04</v>
      </c>
      <c r="N11" s="61" t="s">
        <v>140</v>
      </c>
      <c r="O11" s="25"/>
    </row>
    <row r="12" spans="1:15" ht="12.75">
      <c r="A12" s="2" t="s">
        <v>14</v>
      </c>
      <c r="B12" s="3">
        <v>10</v>
      </c>
      <c r="C12" s="3">
        <v>99582.24217980543</v>
      </c>
      <c r="D12" s="3">
        <v>99636.01702932926</v>
      </c>
      <c r="H12" s="10"/>
      <c r="I12" s="57">
        <v>1</v>
      </c>
      <c r="J12" s="57" t="s">
        <v>63</v>
      </c>
      <c r="K12" s="57">
        <f aca="true" t="shared" si="0" ref="K12:K21">(C48-C49)/$C$48</f>
        <v>0.001707940000000018</v>
      </c>
      <c r="L12" s="10"/>
      <c r="M12" s="64">
        <f>($M$11)^(-I12)</f>
        <v>0.9615384615384615</v>
      </c>
      <c r="N12" s="59">
        <f>K12*M12</f>
        <v>0.0016422500000000172</v>
      </c>
      <c r="O12" s="25"/>
    </row>
    <row r="13" spans="1:15" ht="12.75">
      <c r="A13" s="2" t="s">
        <v>14</v>
      </c>
      <c r="B13" s="3">
        <v>11</v>
      </c>
      <c r="C13" s="3">
        <v>99573.97784952693</v>
      </c>
      <c r="D13" s="3">
        <v>99630.09964627789</v>
      </c>
      <c r="H13" s="10"/>
      <c r="I13" s="57">
        <v>2</v>
      </c>
      <c r="J13" s="57" t="s">
        <v>62</v>
      </c>
      <c r="K13" s="57">
        <f t="shared" si="0"/>
        <v>0.0018923624289360096</v>
      </c>
      <c r="L13" s="10"/>
      <c r="M13" s="64">
        <f aca="true" t="shared" si="1" ref="M13:M21">($M$11)^(-I13)</f>
        <v>0.9245562130177514</v>
      </c>
      <c r="N13" s="59">
        <f aca="true" t="shared" si="2" ref="N13:N21">K13*M13</f>
        <v>0.0017495954409541506</v>
      </c>
      <c r="O13" s="25"/>
    </row>
    <row r="14" spans="1:15" ht="12.75">
      <c r="A14" s="2" t="s">
        <v>14</v>
      </c>
      <c r="B14" s="3">
        <v>12</v>
      </c>
      <c r="C14" s="3">
        <v>99565.5518995213</v>
      </c>
      <c r="D14" s="3">
        <v>99623.82892780616</v>
      </c>
      <c r="I14" s="58">
        <v>3</v>
      </c>
      <c r="J14" s="58" t="s">
        <v>149</v>
      </c>
      <c r="K14" s="57">
        <f t="shared" si="0"/>
        <v>0.002067648940423687</v>
      </c>
      <c r="L14" s="10"/>
      <c r="M14" s="64">
        <f t="shared" si="1"/>
        <v>0.8889963586709149</v>
      </c>
      <c r="N14" s="59">
        <f t="shared" si="2"/>
        <v>0.001838132379046433</v>
      </c>
      <c r="O14" s="25"/>
    </row>
    <row r="15" spans="1:15" ht="12.75">
      <c r="A15" s="2" t="s">
        <v>14</v>
      </c>
      <c r="B15" s="3">
        <v>13</v>
      </c>
      <c r="C15" s="3">
        <v>99555.89702795362</v>
      </c>
      <c r="D15" s="3">
        <v>99616.82537263253</v>
      </c>
      <c r="I15" s="57">
        <v>4</v>
      </c>
      <c r="J15" s="58" t="s">
        <v>148</v>
      </c>
      <c r="K15" s="57">
        <f t="shared" si="0"/>
        <v>0.0022790289421023954</v>
      </c>
      <c r="L15" s="10"/>
      <c r="M15" s="64">
        <f t="shared" si="1"/>
        <v>0.8548041910297257</v>
      </c>
      <c r="N15" s="59">
        <f t="shared" si="2"/>
        <v>0.0019481234911871697</v>
      </c>
      <c r="O15" s="25"/>
    </row>
    <row r="16" spans="1:15" ht="12.75">
      <c r="A16" s="2" t="s">
        <v>14</v>
      </c>
      <c r="B16" s="3">
        <v>14</v>
      </c>
      <c r="C16" s="3">
        <v>99543.8149242903</v>
      </c>
      <c r="D16" s="3">
        <v>99608.50936005042</v>
      </c>
      <c r="G16" s="10"/>
      <c r="I16" s="58">
        <v>5</v>
      </c>
      <c r="J16" s="58" t="s">
        <v>147</v>
      </c>
      <c r="K16" s="57">
        <f t="shared" si="0"/>
        <v>0.0024917395695517046</v>
      </c>
      <c r="L16" s="10"/>
      <c r="M16" s="64">
        <f t="shared" si="1"/>
        <v>0.8219271067593515</v>
      </c>
      <c r="N16" s="59">
        <f t="shared" si="2"/>
        <v>0.0020480282951994247</v>
      </c>
      <c r="O16" s="25"/>
    </row>
    <row r="17" spans="1:15" ht="12.75">
      <c r="A17" s="2" t="s">
        <v>14</v>
      </c>
      <c r="B17" s="3">
        <v>15</v>
      </c>
      <c r="C17" s="3">
        <v>99528.625533571</v>
      </c>
      <c r="D17" s="3">
        <v>99599.22684306315</v>
      </c>
      <c r="G17" s="4"/>
      <c r="I17" s="58">
        <v>6</v>
      </c>
      <c r="J17" s="58" t="s">
        <v>146</v>
      </c>
      <c r="K17" s="57">
        <f t="shared" si="0"/>
        <v>0.002667332743722367</v>
      </c>
      <c r="L17" s="10"/>
      <c r="M17" s="64">
        <f t="shared" si="1"/>
        <v>0.7903145257301457</v>
      </c>
      <c r="N17" s="59">
        <f t="shared" si="2"/>
        <v>0.0021080318123194307</v>
      </c>
      <c r="O17" s="25"/>
    </row>
    <row r="18" spans="1:15" ht="12.75">
      <c r="A18" s="2" t="s">
        <v>14</v>
      </c>
      <c r="B18" s="3">
        <v>16</v>
      </c>
      <c r="C18" s="3">
        <v>99509.08408323374</v>
      </c>
      <c r="D18" s="3">
        <v>99588.97907861328</v>
      </c>
      <c r="G18" s="4"/>
      <c r="I18" s="58">
        <v>7</v>
      </c>
      <c r="J18" s="58" t="s">
        <v>145</v>
      </c>
      <c r="K18" s="57">
        <f t="shared" si="0"/>
        <v>0.002995677101499751</v>
      </c>
      <c r="L18" s="10"/>
      <c r="M18" s="64">
        <f t="shared" si="1"/>
        <v>0.7599178132020633</v>
      </c>
      <c r="N18" s="59">
        <f t="shared" si="2"/>
        <v>0.002276468392031186</v>
      </c>
      <c r="O18" s="25"/>
    </row>
    <row r="19" spans="1:15" ht="12.75">
      <c r="A19" s="2" t="s">
        <v>14</v>
      </c>
      <c r="B19" s="3">
        <v>17</v>
      </c>
      <c r="C19" s="3">
        <v>99484.11924421895</v>
      </c>
      <c r="D19" s="3">
        <v>99577.8340759646</v>
      </c>
      <c r="G19" s="4"/>
      <c r="I19" s="58">
        <v>8</v>
      </c>
      <c r="J19" s="58" t="s">
        <v>144</v>
      </c>
      <c r="K19" s="57">
        <f t="shared" si="0"/>
        <v>0.0032514197408947927</v>
      </c>
      <c r="L19" s="10"/>
      <c r="M19" s="64">
        <f t="shared" si="1"/>
        <v>0.7306902050019838</v>
      </c>
      <c r="N19" s="59">
        <f t="shared" si="2"/>
        <v>0.002375780557021913</v>
      </c>
      <c r="O19" s="25"/>
    </row>
    <row r="20" spans="1:15" ht="12.75">
      <c r="A20" s="2" t="s">
        <v>14</v>
      </c>
      <c r="B20" s="3">
        <v>18</v>
      </c>
      <c r="C20" s="3">
        <v>99453.68108309498</v>
      </c>
      <c r="D20" s="3">
        <v>99565.42468628204</v>
      </c>
      <c r="F20" s="4"/>
      <c r="G20" s="4"/>
      <c r="I20" s="58">
        <v>9</v>
      </c>
      <c r="J20" s="58" t="s">
        <v>143</v>
      </c>
      <c r="K20" s="57">
        <f t="shared" si="0"/>
        <v>0.0036193812024152574</v>
      </c>
      <c r="L20" s="10"/>
      <c r="M20" s="64">
        <f t="shared" si="1"/>
        <v>0.7025867355788304</v>
      </c>
      <c r="N20" s="59">
        <f t="shared" si="2"/>
        <v>0.002542929223820318</v>
      </c>
      <c r="O20" s="25"/>
    </row>
    <row r="21" spans="1:15" ht="12.75">
      <c r="A21" s="2" t="s">
        <v>14</v>
      </c>
      <c r="B21" s="3">
        <v>19</v>
      </c>
      <c r="C21" s="3">
        <v>99419.24425148315</v>
      </c>
      <c r="D21" s="3">
        <v>99552.05603670941</v>
      </c>
      <c r="G21" s="4"/>
      <c r="I21" s="58">
        <v>10</v>
      </c>
      <c r="J21" s="58" t="s">
        <v>142</v>
      </c>
      <c r="K21" s="57">
        <f t="shared" si="0"/>
        <v>0.004024083037931419</v>
      </c>
      <c r="L21" s="65"/>
      <c r="M21" s="66">
        <f t="shared" si="1"/>
        <v>0.6755641688257985</v>
      </c>
      <c r="N21" s="59">
        <f t="shared" si="2"/>
        <v>0.002718526312806133</v>
      </c>
      <c r="O21" s="25"/>
    </row>
    <row r="22" spans="1:15" ht="12.75">
      <c r="A22" s="2" t="s">
        <v>14</v>
      </c>
      <c r="B22" s="3">
        <v>20</v>
      </c>
      <c r="C22" s="3">
        <v>99382.38556086936</v>
      </c>
      <c r="D22" s="3">
        <v>99537.71556303733</v>
      </c>
      <c r="G22" s="5"/>
      <c r="N22" s="4"/>
      <c r="O22" s="25"/>
    </row>
    <row r="23" spans="1:17" ht="12.75">
      <c r="A23" s="2" t="s">
        <v>14</v>
      </c>
      <c r="B23" s="3">
        <v>21</v>
      </c>
      <c r="C23" s="3">
        <v>99343.06392619835</v>
      </c>
      <c r="D23" s="3">
        <v>99521.97068718958</v>
      </c>
      <c r="N23" s="10"/>
      <c r="P23" s="53"/>
      <c r="Q23" s="55"/>
    </row>
    <row r="24" spans="1:14" ht="12.75">
      <c r="A24" s="2" t="s">
        <v>14</v>
      </c>
      <c r="B24" s="3">
        <v>22</v>
      </c>
      <c r="C24" s="3">
        <v>99302.00543787765</v>
      </c>
      <c r="D24" s="3">
        <v>99505.56747598092</v>
      </c>
      <c r="N24" s="10"/>
    </row>
    <row r="25" spans="1:14" ht="12.75">
      <c r="A25" s="2" t="s">
        <v>14</v>
      </c>
      <c r="B25" s="3">
        <v>23</v>
      </c>
      <c r="C25" s="3">
        <v>99259.28670815834</v>
      </c>
      <c r="D25" s="3">
        <v>99488.67839601322</v>
      </c>
      <c r="N25" s="10"/>
    </row>
    <row r="26" spans="1:17" ht="12.75">
      <c r="A26" s="2" t="s">
        <v>14</v>
      </c>
      <c r="B26" s="3">
        <v>24</v>
      </c>
      <c r="C26" s="3">
        <v>99214.33019202248</v>
      </c>
      <c r="D26" s="3">
        <v>99471.92450257133</v>
      </c>
      <c r="N26" s="14"/>
      <c r="P26" s="31"/>
      <c r="Q26" s="54"/>
    </row>
    <row r="27" spans="1:14" ht="12.75">
      <c r="A27" s="2" t="s">
        <v>14</v>
      </c>
      <c r="B27" s="3">
        <v>25</v>
      </c>
      <c r="C27" s="3">
        <v>99169.53095336756</v>
      </c>
      <c r="D27" s="3">
        <v>99453.93699446353</v>
      </c>
      <c r="G27" s="31"/>
      <c r="N27" s="14"/>
    </row>
    <row r="28" spans="1:14" ht="12.75">
      <c r="A28" s="2" t="s">
        <v>14</v>
      </c>
      <c r="B28" s="3">
        <v>26</v>
      </c>
      <c r="C28" s="3">
        <v>99125.07027755523</v>
      </c>
      <c r="D28" s="3">
        <v>99435.14915122591</v>
      </c>
      <c r="F28" s="27"/>
      <c r="G28" s="31"/>
      <c r="H28" s="15"/>
      <c r="I28" s="15"/>
      <c r="J28" s="15"/>
      <c r="K28" s="15"/>
      <c r="L28" s="15"/>
      <c r="M28" s="15"/>
      <c r="N28" s="10"/>
    </row>
    <row r="29" spans="1:14" ht="15">
      <c r="A29" s="2" t="s">
        <v>14</v>
      </c>
      <c r="B29" s="3">
        <v>27</v>
      </c>
      <c r="C29" s="3">
        <v>99080.05560064079</v>
      </c>
      <c r="D29" s="3">
        <v>99415.65687893779</v>
      </c>
      <c r="F29" s="32"/>
      <c r="H29" s="10"/>
      <c r="I29" s="10"/>
      <c r="J29" s="10"/>
      <c r="K29" s="10"/>
      <c r="L29" s="10"/>
      <c r="M29" s="10"/>
      <c r="N29" s="10"/>
    </row>
    <row r="30" spans="1:14" ht="12.75">
      <c r="A30" s="2" t="s">
        <v>14</v>
      </c>
      <c r="B30" s="3">
        <v>28</v>
      </c>
      <c r="C30" s="3">
        <v>99036.31373769422</v>
      </c>
      <c r="D30" s="3">
        <v>99395.59082275335</v>
      </c>
      <c r="H30" s="10"/>
      <c r="I30" s="10"/>
      <c r="J30" s="10"/>
      <c r="K30" s="10"/>
      <c r="L30" s="10"/>
      <c r="M30" s="10"/>
      <c r="N30" s="10"/>
    </row>
    <row r="31" spans="1:14" ht="12.75">
      <c r="A31" s="2" t="s">
        <v>14</v>
      </c>
      <c r="B31" s="3">
        <v>29</v>
      </c>
      <c r="C31" s="3">
        <v>98991.69391690283</v>
      </c>
      <c r="D31" s="3">
        <v>99375.47017330311</v>
      </c>
      <c r="H31" s="10"/>
      <c r="I31" s="10"/>
      <c r="J31" s="10"/>
      <c r="K31" s="10"/>
      <c r="L31" s="10"/>
      <c r="M31" s="10"/>
      <c r="N31" s="10"/>
    </row>
    <row r="32" spans="1:14" ht="12.75">
      <c r="A32" s="2" t="s">
        <v>14</v>
      </c>
      <c r="B32" s="3">
        <v>30</v>
      </c>
      <c r="C32" s="3">
        <v>98943.83539256177</v>
      </c>
      <c r="D32" s="3">
        <v>99354.9312511277</v>
      </c>
      <c r="H32" s="10"/>
      <c r="I32" s="10"/>
      <c r="J32" s="10"/>
      <c r="K32" s="10"/>
      <c r="L32" s="10"/>
      <c r="M32" s="10"/>
      <c r="N32" s="10"/>
    </row>
    <row r="33" spans="1:14" ht="12.75">
      <c r="A33" s="2" t="s">
        <v>14</v>
      </c>
      <c r="B33" s="3">
        <v>31</v>
      </c>
      <c r="C33" s="3">
        <v>98893.56301923716</v>
      </c>
      <c r="D33" s="3">
        <v>99333.72592815077</v>
      </c>
      <c r="H33" s="10"/>
      <c r="I33" s="10"/>
      <c r="J33" s="10"/>
      <c r="K33" s="10"/>
      <c r="L33" s="10"/>
      <c r="M33" s="10"/>
      <c r="N33" s="10"/>
    </row>
    <row r="34" spans="1:14" ht="12.75">
      <c r="A34" s="2" t="s">
        <v>14</v>
      </c>
      <c r="B34" s="3">
        <v>32</v>
      </c>
      <c r="C34" s="3">
        <v>98840.67276386321</v>
      </c>
      <c r="D34" s="3">
        <v>99311.1086320942</v>
      </c>
      <c r="H34" s="10"/>
      <c r="I34" s="10"/>
      <c r="J34" s="10"/>
      <c r="K34" s="10"/>
      <c r="L34" s="10"/>
      <c r="M34" s="10"/>
      <c r="N34" s="10"/>
    </row>
    <row r="35" spans="1:14" ht="12.75">
      <c r="A35" s="2" t="s">
        <v>14</v>
      </c>
      <c r="B35" s="3">
        <v>33</v>
      </c>
      <c r="C35" s="3">
        <v>98784.22979768142</v>
      </c>
      <c r="D35" s="3">
        <v>99286.7863484791</v>
      </c>
      <c r="H35" s="10"/>
      <c r="I35" s="10"/>
      <c r="J35" s="10"/>
      <c r="K35" s="10"/>
      <c r="L35" s="10"/>
      <c r="M35" s="10"/>
      <c r="N35" s="10"/>
    </row>
    <row r="36" spans="1:14" ht="12.75">
      <c r="A36" s="2" t="s">
        <v>14</v>
      </c>
      <c r="B36" s="3">
        <v>34</v>
      </c>
      <c r="C36" s="3">
        <v>98725.50652443588</v>
      </c>
      <c r="D36" s="3">
        <v>99260.17153253053</v>
      </c>
      <c r="N36" s="10"/>
    </row>
    <row r="37" spans="1:6" ht="12.75">
      <c r="A37" s="2" t="s">
        <v>14</v>
      </c>
      <c r="B37" s="3">
        <v>35</v>
      </c>
      <c r="C37" s="3">
        <v>98662.9283748703</v>
      </c>
      <c r="D37" s="3">
        <v>99229.8971802131</v>
      </c>
      <c r="F37" s="27"/>
    </row>
    <row r="38" spans="1:4" ht="12.75">
      <c r="A38" s="2" t="s">
        <v>14</v>
      </c>
      <c r="B38" s="3">
        <v>36</v>
      </c>
      <c r="C38" s="3">
        <v>98595.6363112015</v>
      </c>
      <c r="D38" s="3">
        <v>99195.51501313913</v>
      </c>
    </row>
    <row r="39" spans="1:4" ht="12.75">
      <c r="A39" s="2" t="s">
        <v>14</v>
      </c>
      <c r="B39" s="3">
        <v>37</v>
      </c>
      <c r="C39" s="3">
        <v>98524.8032341628</v>
      </c>
      <c r="D39" s="3">
        <v>99156.15423278192</v>
      </c>
    </row>
    <row r="40" spans="1:4" ht="12.75">
      <c r="A40" s="2" t="s">
        <v>14</v>
      </c>
      <c r="B40" s="3">
        <v>38</v>
      </c>
      <c r="C40" s="3">
        <v>98449.51550577141</v>
      </c>
      <c r="D40" s="3">
        <v>99111.35151605339</v>
      </c>
    </row>
    <row r="41" spans="1:4" ht="12.75">
      <c r="A41" s="2" t="s">
        <v>14</v>
      </c>
      <c r="B41" s="3">
        <v>39</v>
      </c>
      <c r="C41" s="3">
        <v>98368.6638411623</v>
      </c>
      <c r="D41" s="3">
        <v>99060.64515750426</v>
      </c>
    </row>
    <row r="42" spans="1:4" ht="12.75">
      <c r="A42" s="2" t="s">
        <v>14</v>
      </c>
      <c r="B42" s="3">
        <v>40</v>
      </c>
      <c r="C42" s="3">
        <v>98281.35673357008</v>
      </c>
      <c r="D42" s="3">
        <v>99005.76258826765</v>
      </c>
    </row>
    <row r="43" spans="1:4" ht="12.75">
      <c r="A43" s="2" t="s">
        <v>14</v>
      </c>
      <c r="B43" s="3">
        <v>41</v>
      </c>
      <c r="C43" s="3">
        <v>98186.90540130841</v>
      </c>
      <c r="D43" s="3">
        <v>98947.68580793338</v>
      </c>
    </row>
    <row r="44" spans="1:14" ht="12.75">
      <c r="A44" s="2" t="s">
        <v>14</v>
      </c>
      <c r="B44" s="3">
        <v>42</v>
      </c>
      <c r="C44" s="3">
        <v>98084.02516182892</v>
      </c>
      <c r="D44" s="3">
        <v>98885.18649166965</v>
      </c>
      <c r="E44" s="6" t="s">
        <v>5</v>
      </c>
      <c r="N44" s="4"/>
    </row>
    <row r="45" spans="1:14" ht="12.75">
      <c r="A45" s="2" t="s">
        <v>14</v>
      </c>
      <c r="B45" s="3">
        <v>43</v>
      </c>
      <c r="C45" s="3">
        <v>97972.78316469163</v>
      </c>
      <c r="D45" s="3">
        <v>98817.78535970507</v>
      </c>
      <c r="N45" s="4"/>
    </row>
    <row r="46" spans="1:15" ht="12.75">
      <c r="A46" s="2" t="s">
        <v>14</v>
      </c>
      <c r="B46" s="3">
        <v>44</v>
      </c>
      <c r="C46" s="3">
        <v>97850.76786053833</v>
      </c>
      <c r="D46" s="3">
        <v>98744.80150797195</v>
      </c>
      <c r="N46" s="4"/>
      <c r="O46" s="5"/>
    </row>
    <row r="47" spans="1:15" ht="12.75">
      <c r="A47" s="2" t="s">
        <v>14</v>
      </c>
      <c r="B47" s="3">
        <v>45</v>
      </c>
      <c r="C47" s="3">
        <v>97715.84926479685</v>
      </c>
      <c r="D47" s="3">
        <v>98662.92231856154</v>
      </c>
      <c r="N47" s="4"/>
      <c r="O47" s="4"/>
    </row>
    <row r="48" spans="1:15" ht="12.75">
      <c r="A48" s="2" t="s">
        <v>14</v>
      </c>
      <c r="B48" s="3">
        <v>46</v>
      </c>
      <c r="C48" s="3">
        <v>97566.05868514185</v>
      </c>
      <c r="D48" s="3">
        <v>98569.75492101612</v>
      </c>
      <c r="G48" s="10"/>
      <c r="J48" s="29"/>
      <c r="K48" s="10"/>
      <c r="L48" s="10"/>
      <c r="M48" s="10"/>
      <c r="N48" s="4"/>
      <c r="O48" s="4"/>
    </row>
    <row r="49" spans="1:15" ht="12.75">
      <c r="A49" s="2" t="s">
        <v>14</v>
      </c>
      <c r="B49" s="3">
        <v>47</v>
      </c>
      <c r="C49" s="3">
        <v>97399.42171087115</v>
      </c>
      <c r="D49" s="3">
        <v>98467.21280497179</v>
      </c>
      <c r="G49" s="10"/>
      <c r="J49" s="29"/>
      <c r="K49" s="29"/>
      <c r="L49" s="29"/>
      <c r="M49" s="29"/>
      <c r="N49" s="4"/>
      <c r="O49" s="4"/>
    </row>
    <row r="50" spans="1:15" ht="12.75">
      <c r="A50" s="2" t="s">
        <v>14</v>
      </c>
      <c r="B50" s="3">
        <v>48</v>
      </c>
      <c r="C50" s="3">
        <v>97214.79136707602</v>
      </c>
      <c r="D50" s="3">
        <v>98351.70485631879</v>
      </c>
      <c r="F50" s="10"/>
      <c r="G50" s="10"/>
      <c r="J50" s="29"/>
      <c r="K50" s="29"/>
      <c r="L50" s="29"/>
      <c r="M50" s="29"/>
      <c r="N50" s="4"/>
      <c r="O50" s="4"/>
    </row>
    <row r="51" spans="1:15" ht="12.75">
      <c r="A51" s="2" t="s">
        <v>14</v>
      </c>
      <c r="B51" s="3">
        <v>49</v>
      </c>
      <c r="C51" s="3">
        <v>97013.05900921437</v>
      </c>
      <c r="D51" s="3">
        <v>98223.53684861823</v>
      </c>
      <c r="F51" s="4"/>
      <c r="G51" s="4"/>
      <c r="H51" s="29"/>
      <c r="I51" s="29"/>
      <c r="J51" s="29"/>
      <c r="K51" s="29"/>
      <c r="L51" s="29"/>
      <c r="M51" s="29"/>
      <c r="N51" s="4"/>
      <c r="O51" s="4"/>
    </row>
    <row r="52" spans="1:15" ht="12.75">
      <c r="A52" s="2" t="s">
        <v>14</v>
      </c>
      <c r="B52" s="3">
        <v>50</v>
      </c>
      <c r="C52" s="3">
        <v>96790.70313770407</v>
      </c>
      <c r="D52" s="3">
        <v>98086.0229147948</v>
      </c>
      <c r="F52" s="4"/>
      <c r="G52" s="4"/>
      <c r="H52" s="29"/>
      <c r="I52" s="29"/>
      <c r="J52" s="29"/>
      <c r="K52" s="29"/>
      <c r="L52" s="29"/>
      <c r="M52" s="29"/>
      <c r="N52" s="4"/>
      <c r="O52" s="4"/>
    </row>
    <row r="53" spans="1:15" ht="12.75">
      <c r="A53" s="2" t="s">
        <v>14</v>
      </c>
      <c r="B53" s="3">
        <v>51</v>
      </c>
      <c r="C53" s="3">
        <v>96547.5939286331</v>
      </c>
      <c r="D53" s="3">
        <v>97934.10728250437</v>
      </c>
      <c r="F53" s="4"/>
      <c r="G53" s="4"/>
      <c r="H53" s="29"/>
      <c r="I53" s="29"/>
      <c r="J53" s="29"/>
      <c r="K53" s="29"/>
      <c r="L53" s="29"/>
      <c r="M53" s="29"/>
      <c r="N53" s="4"/>
      <c r="O53" s="4"/>
    </row>
    <row r="54" spans="1:15" ht="12.75">
      <c r="A54" s="2" t="s">
        <v>14</v>
      </c>
      <c r="B54" s="3">
        <v>52</v>
      </c>
      <c r="C54" s="3">
        <v>96287.35278562628</v>
      </c>
      <c r="D54" s="3">
        <v>97768.69559596315</v>
      </c>
      <c r="F54" s="4"/>
      <c r="G54" s="5"/>
      <c r="H54" s="29"/>
      <c r="I54" s="29"/>
      <c r="J54" s="29"/>
      <c r="K54" s="29"/>
      <c r="L54" s="29"/>
      <c r="M54" s="29"/>
      <c r="N54" s="4"/>
      <c r="O54" s="4"/>
    </row>
    <row r="55" spans="1:15" ht="12.75">
      <c r="A55" s="2" t="s">
        <v>14</v>
      </c>
      <c r="B55" s="3">
        <v>53</v>
      </c>
      <c r="C55" s="3">
        <v>95995.07637773962</v>
      </c>
      <c r="D55" s="3">
        <v>97587.53900220642</v>
      </c>
      <c r="F55" s="4"/>
      <c r="G55" s="29"/>
      <c r="H55" s="29"/>
      <c r="I55" s="29"/>
      <c r="J55" s="29"/>
      <c r="K55" s="29"/>
      <c r="L55" s="29"/>
      <c r="M55" s="29"/>
      <c r="N55" s="29"/>
      <c r="O55" s="4"/>
    </row>
    <row r="56" spans="1:15" ht="12.75">
      <c r="A56" s="2" t="s">
        <v>14</v>
      </c>
      <c r="B56" s="3">
        <v>54</v>
      </c>
      <c r="C56" s="3">
        <v>95677.84816848945</v>
      </c>
      <c r="D56" s="3">
        <v>97390.76739206394</v>
      </c>
      <c r="F56" s="4"/>
      <c r="G56" s="29"/>
      <c r="H56" s="29"/>
      <c r="I56" s="17"/>
      <c r="J56" s="12"/>
      <c r="K56" s="29"/>
      <c r="L56" s="29"/>
      <c r="M56" s="29"/>
      <c r="N56" s="29"/>
      <c r="O56" s="4"/>
    </row>
    <row r="57" spans="1:14" ht="12.75">
      <c r="A57" s="2" t="s">
        <v>14</v>
      </c>
      <c r="B57" s="3">
        <v>55</v>
      </c>
      <c r="C57" s="3">
        <v>95324.7194096907</v>
      </c>
      <c r="D57" s="3">
        <v>97179.39923568527</v>
      </c>
      <c r="F57" s="4"/>
      <c r="G57" s="29"/>
      <c r="H57" s="29"/>
      <c r="I57" s="29"/>
      <c r="J57" s="29"/>
      <c r="K57" s="29"/>
      <c r="L57" s="29"/>
      <c r="M57" s="29"/>
      <c r="N57" s="29"/>
    </row>
    <row r="58" spans="1:14" ht="12.75">
      <c r="A58" s="2" t="s">
        <v>14</v>
      </c>
      <c r="B58" s="3">
        <v>56</v>
      </c>
      <c r="C58" s="3">
        <v>94932.105487858</v>
      </c>
      <c r="D58" s="3">
        <v>96950.83911944689</v>
      </c>
      <c r="F58" s="4"/>
      <c r="G58" s="29"/>
      <c r="H58" s="29"/>
      <c r="I58" s="29"/>
      <c r="J58" s="29"/>
      <c r="K58" s="29"/>
      <c r="L58" s="29"/>
      <c r="M58" s="29"/>
      <c r="N58" s="29"/>
    </row>
    <row r="59" spans="1:14" ht="12.75">
      <c r="A59" s="2" t="s">
        <v>14</v>
      </c>
      <c r="B59" s="3">
        <v>57</v>
      </c>
      <c r="C59" s="3">
        <v>94493.1299388716</v>
      </c>
      <c r="D59" s="3">
        <v>96695.53459676007</v>
      </c>
      <c r="F59" s="4"/>
      <c r="G59" s="29"/>
      <c r="H59" s="29"/>
      <c r="I59" s="29"/>
      <c r="J59" s="29"/>
      <c r="K59" s="29"/>
      <c r="L59" s="29"/>
      <c r="M59" s="29"/>
      <c r="N59" s="29"/>
    </row>
    <row r="60" spans="1:17" ht="12.75">
      <c r="A60" s="2" t="s">
        <v>14</v>
      </c>
      <c r="B60" s="3">
        <v>58</v>
      </c>
      <c r="C60" s="3">
        <v>94010.60833028915</v>
      </c>
      <c r="D60" s="3">
        <v>96419.06079033032</v>
      </c>
      <c r="G60" s="33"/>
      <c r="H60" s="29"/>
      <c r="I60" s="29"/>
      <c r="J60" s="29"/>
      <c r="K60" s="29"/>
      <c r="L60" s="29"/>
      <c r="M60" s="29"/>
      <c r="N60" s="29"/>
      <c r="Q60" s="11"/>
    </row>
    <row r="61" spans="1:14" ht="12.75">
      <c r="A61" s="2" t="s">
        <v>14</v>
      </c>
      <c r="B61" s="3">
        <v>59</v>
      </c>
      <c r="C61" s="3">
        <v>93479.46437502644</v>
      </c>
      <c r="D61" s="3">
        <v>96115.97325787957</v>
      </c>
      <c r="G61" s="29"/>
      <c r="H61" s="29"/>
      <c r="I61" s="29"/>
      <c r="J61" s="29"/>
      <c r="K61" s="29"/>
      <c r="L61" s="29"/>
      <c r="M61" s="29"/>
      <c r="N61" s="29"/>
    </row>
    <row r="62" spans="1:14" ht="12.75">
      <c r="A62" s="2" t="s">
        <v>14</v>
      </c>
      <c r="B62" s="3">
        <v>60</v>
      </c>
      <c r="C62" s="3">
        <v>92906.98211327412</v>
      </c>
      <c r="D62" s="3">
        <v>95789.48267527827</v>
      </c>
      <c r="G62" s="29"/>
      <c r="H62" s="29"/>
      <c r="I62" s="29"/>
      <c r="J62" s="29"/>
      <c r="K62" s="29"/>
      <c r="L62" s="29"/>
      <c r="M62" s="29"/>
      <c r="N62" s="29"/>
    </row>
    <row r="63" spans="1:14" ht="12.75">
      <c r="A63" s="2" t="s">
        <v>14</v>
      </c>
      <c r="B63" s="3">
        <v>61</v>
      </c>
      <c r="C63" s="3">
        <v>92284.2024563535</v>
      </c>
      <c r="D63" s="3">
        <v>95442.26400058209</v>
      </c>
      <c r="G63" s="29"/>
      <c r="H63" s="29"/>
      <c r="I63" s="29"/>
      <c r="J63" s="29"/>
      <c r="K63" s="29"/>
      <c r="L63" s="29"/>
      <c r="M63" s="29"/>
      <c r="N63" s="29"/>
    </row>
    <row r="64" spans="1:14" ht="12.75">
      <c r="A64" s="2" t="s">
        <v>14</v>
      </c>
      <c r="B64" s="3">
        <v>62</v>
      </c>
      <c r="C64" s="3">
        <v>91606.23656300789</v>
      </c>
      <c r="D64" s="3">
        <v>95067.96521058309</v>
      </c>
      <c r="G64" s="29"/>
      <c r="H64" s="29"/>
      <c r="I64" s="29"/>
      <c r="J64" s="29"/>
      <c r="K64" s="29"/>
      <c r="L64" s="29"/>
      <c r="M64" s="29"/>
      <c r="N64" s="29"/>
    </row>
    <row r="65" spans="1:14" ht="12.75">
      <c r="A65" s="2" t="s">
        <v>14</v>
      </c>
      <c r="B65" s="3">
        <v>63</v>
      </c>
      <c r="C65" s="3">
        <v>90868.06251603478</v>
      </c>
      <c r="D65" s="3">
        <v>94663.085006946</v>
      </c>
      <c r="G65" s="29"/>
      <c r="H65" s="29"/>
      <c r="I65" s="29"/>
      <c r="J65" s="29"/>
      <c r="K65" s="29"/>
      <c r="L65" s="29"/>
      <c r="M65" s="29"/>
      <c r="N65" s="29"/>
    </row>
    <row r="66" spans="1:14" ht="12.75">
      <c r="A66" s="2" t="s">
        <v>14</v>
      </c>
      <c r="B66" s="3">
        <v>64</v>
      </c>
      <c r="C66" s="3">
        <v>90055.39672045139</v>
      </c>
      <c r="D66" s="3">
        <v>94215.95623111674</v>
      </c>
      <c r="G66" s="29"/>
      <c r="H66" s="29"/>
      <c r="I66" s="29"/>
      <c r="J66" s="29"/>
      <c r="K66" s="29"/>
      <c r="L66" s="29"/>
      <c r="M66" s="29"/>
      <c r="N66" s="29"/>
    </row>
    <row r="67" spans="1:14" ht="12.75">
      <c r="A67" s="2" t="s">
        <v>14</v>
      </c>
      <c r="B67" s="3">
        <v>65</v>
      </c>
      <c r="C67" s="3">
        <v>89171.8695271048</v>
      </c>
      <c r="D67" s="3">
        <v>93713.17089637027</v>
      </c>
      <c r="G67" s="29"/>
      <c r="H67" s="29"/>
      <c r="I67" s="29"/>
      <c r="J67" s="29"/>
      <c r="K67" s="29"/>
      <c r="L67" s="29"/>
      <c r="M67" s="29"/>
      <c r="N67" s="29"/>
    </row>
    <row r="68" spans="1:14" ht="12.75">
      <c r="A68" s="2" t="s">
        <v>14</v>
      </c>
      <c r="B68" s="3">
        <v>66</v>
      </c>
      <c r="C68" s="3">
        <v>88189.9338679958</v>
      </c>
      <c r="D68" s="3">
        <v>93148.84611247138</v>
      </c>
      <c r="G68" s="29"/>
      <c r="H68" s="29"/>
      <c r="I68" s="29"/>
      <c r="J68" s="29"/>
      <c r="K68" s="29"/>
      <c r="L68" s="29"/>
      <c r="M68" s="29"/>
      <c r="N68" s="29"/>
    </row>
    <row r="69" spans="1:14" ht="12.75">
      <c r="A69" s="2" t="s">
        <v>14</v>
      </c>
      <c r="B69" s="3">
        <v>67</v>
      </c>
      <c r="C69" s="3">
        <v>87106.58402717985</v>
      </c>
      <c r="D69" s="3">
        <v>92533.56351882544</v>
      </c>
      <c r="G69" s="29"/>
      <c r="H69" s="29"/>
      <c r="I69" s="29"/>
      <c r="J69" s="29"/>
      <c r="K69" s="29"/>
      <c r="L69" s="29"/>
      <c r="M69" s="29"/>
      <c r="N69" s="29"/>
    </row>
    <row r="70" spans="1:14" ht="12.75">
      <c r="A70" s="2" t="s">
        <v>14</v>
      </c>
      <c r="B70" s="3">
        <v>68</v>
      </c>
      <c r="C70" s="3">
        <v>85911.6471968366</v>
      </c>
      <c r="D70" s="3">
        <v>91860.01726198572</v>
      </c>
      <c r="G70" s="10"/>
      <c r="H70" s="10"/>
      <c r="I70" s="10"/>
      <c r="J70" s="10"/>
      <c r="K70" s="10"/>
      <c r="L70" s="10"/>
      <c r="M70" s="10"/>
      <c r="N70" s="10"/>
    </row>
    <row r="71" spans="1:7" ht="12.75">
      <c r="A71" s="2" t="s">
        <v>14</v>
      </c>
      <c r="B71" s="3">
        <v>69</v>
      </c>
      <c r="C71" s="3">
        <v>84683.32542103983</v>
      </c>
      <c r="D71" s="3">
        <v>91164.79217474165</v>
      </c>
      <c r="G71" s="10"/>
    </row>
    <row r="72" spans="1:7" ht="12.75">
      <c r="A72" s="2" t="s">
        <v>14</v>
      </c>
      <c r="B72" s="3">
        <v>70</v>
      </c>
      <c r="C72" s="3">
        <v>83381.10504387804</v>
      </c>
      <c r="D72" s="3">
        <v>90419.79805132927</v>
      </c>
      <c r="G72" s="10"/>
    </row>
    <row r="73" spans="1:7" ht="12.75">
      <c r="A73" s="2" t="s">
        <v>14</v>
      </c>
      <c r="B73" s="3">
        <v>71</v>
      </c>
      <c r="C73" s="3">
        <v>81980.15406077392</v>
      </c>
      <c r="D73" s="3">
        <v>89592.93341149534</v>
      </c>
      <c r="G73" s="10"/>
    </row>
    <row r="74" spans="1:7" ht="12.75">
      <c r="A74" s="2" t="s">
        <v>14</v>
      </c>
      <c r="B74" s="3">
        <v>72</v>
      </c>
      <c r="C74" s="3">
        <v>80421.74822314792</v>
      </c>
      <c r="D74" s="3">
        <v>88655.47058530948</v>
      </c>
      <c r="G74" s="13"/>
    </row>
    <row r="75" spans="1:7" ht="12.75">
      <c r="A75" s="2" t="s">
        <v>14</v>
      </c>
      <c r="B75" s="3">
        <v>73</v>
      </c>
      <c r="C75" s="3">
        <v>78700.70109730054</v>
      </c>
      <c r="D75" s="3">
        <v>87610.2881921569</v>
      </c>
      <c r="G75" s="15"/>
    </row>
    <row r="76" spans="1:7" ht="12.75">
      <c r="A76" s="2" t="s">
        <v>14</v>
      </c>
      <c r="B76" s="3">
        <v>74</v>
      </c>
      <c r="C76" s="3">
        <v>76761.49850810881</v>
      </c>
      <c r="D76" s="3">
        <v>86417.79214376683</v>
      </c>
      <c r="G76" s="10"/>
    </row>
    <row r="77" spans="1:7" ht="12.75">
      <c r="A77" s="2" t="s">
        <v>14</v>
      </c>
      <c r="B77" s="3">
        <v>75</v>
      </c>
      <c r="C77" s="3">
        <v>74676.91643010851</v>
      </c>
      <c r="D77" s="3">
        <v>85122.95979695991</v>
      </c>
      <c r="G77" s="10"/>
    </row>
    <row r="78" spans="1:7" ht="12.75">
      <c r="A78" s="2" t="s">
        <v>14</v>
      </c>
      <c r="B78" s="3">
        <v>76</v>
      </c>
      <c r="C78" s="3">
        <v>72463.34924744055</v>
      </c>
      <c r="D78" s="3">
        <v>83703.12585213858</v>
      </c>
      <c r="G78" s="10"/>
    </row>
    <row r="79" spans="1:7" ht="12.75">
      <c r="A79" s="2" t="s">
        <v>14</v>
      </c>
      <c r="B79" s="3">
        <v>77</v>
      </c>
      <c r="C79" s="3">
        <v>70122.21495409012</v>
      </c>
      <c r="D79" s="3">
        <v>82152.21658119331</v>
      </c>
      <c r="G79" s="10"/>
    </row>
    <row r="80" spans="1:7" ht="12.75">
      <c r="A80" s="2" t="s">
        <v>14</v>
      </c>
      <c r="B80" s="3">
        <v>78</v>
      </c>
      <c r="C80" s="3">
        <v>67683.56907485453</v>
      </c>
      <c r="D80" s="3">
        <v>80475.98932624796</v>
      </c>
      <c r="G80" s="10"/>
    </row>
    <row r="81" spans="1:4" ht="12.75">
      <c r="A81" s="2" t="s">
        <v>14</v>
      </c>
      <c r="B81" s="3">
        <v>79</v>
      </c>
      <c r="C81" s="3">
        <v>65052.78116633384</v>
      </c>
      <c r="D81" s="3">
        <v>78605.38289707164</v>
      </c>
    </row>
    <row r="82" spans="1:7" ht="12.75">
      <c r="A82" s="2" t="s">
        <v>14</v>
      </c>
      <c r="B82" s="3">
        <v>80</v>
      </c>
      <c r="C82" s="3">
        <v>62196.66222822717</v>
      </c>
      <c r="D82" s="3">
        <v>76492.32242667851</v>
      </c>
      <c r="G82" s="4"/>
    </row>
    <row r="83" spans="1:7" ht="12.75">
      <c r="A83" s="2" t="s">
        <v>14</v>
      </c>
      <c r="B83" s="3">
        <v>81</v>
      </c>
      <c r="C83" s="3">
        <v>59051.0081931387</v>
      </c>
      <c r="D83" s="3">
        <v>74094.07623486902</v>
      </c>
      <c r="G83" s="5"/>
    </row>
    <row r="84" spans="1:7" ht="12.75">
      <c r="A84" s="2" t="s">
        <v>14</v>
      </c>
      <c r="B84" s="3">
        <v>82</v>
      </c>
      <c r="C84" s="3">
        <v>55661.34096247321</v>
      </c>
      <c r="D84" s="3">
        <v>71379.09812430732</v>
      </c>
      <c r="G84" s="5"/>
    </row>
    <row r="85" spans="1:7" ht="12.75">
      <c r="A85" s="2" t="s">
        <v>14</v>
      </c>
      <c r="B85" s="3">
        <v>83</v>
      </c>
      <c r="C85" s="3">
        <v>52067.642739268245</v>
      </c>
      <c r="D85" s="3">
        <v>68356.8285927162</v>
      </c>
      <c r="G85" s="5"/>
    </row>
    <row r="86" spans="1:7" ht="12.75">
      <c r="A86" s="2" t="s">
        <v>14</v>
      </c>
      <c r="B86" s="3">
        <v>84</v>
      </c>
      <c r="C86" s="3">
        <v>48231.533126631286</v>
      </c>
      <c r="D86" s="3">
        <v>64959.05057584064</v>
      </c>
      <c r="G86" s="5"/>
    </row>
    <row r="87" spans="1:15" ht="12.75">
      <c r="A87" s="2" t="s">
        <v>14</v>
      </c>
      <c r="B87" s="3">
        <v>85</v>
      </c>
      <c r="C87" s="3">
        <v>44199.89737548735</v>
      </c>
      <c r="D87" s="3">
        <v>61243.79497942562</v>
      </c>
      <c r="G87" s="5"/>
      <c r="O87" s="4"/>
    </row>
    <row r="88" spans="1:15" ht="12.75">
      <c r="A88" s="2" t="s">
        <v>14</v>
      </c>
      <c r="B88" s="3">
        <v>86</v>
      </c>
      <c r="C88" s="3">
        <v>40058.017370215945</v>
      </c>
      <c r="D88" s="3">
        <v>57259.03788945352</v>
      </c>
      <c r="G88" s="5"/>
      <c r="O88" s="4"/>
    </row>
    <row r="89" spans="1:15" ht="12.75">
      <c r="A89" s="2" t="s">
        <v>14</v>
      </c>
      <c r="B89" s="3">
        <v>87</v>
      </c>
      <c r="C89" s="3">
        <v>35826.91091681626</v>
      </c>
      <c r="D89" s="3">
        <v>53004.11706611709</v>
      </c>
      <c r="G89" s="5"/>
      <c r="O89" s="4"/>
    </row>
    <row r="90" spans="1:15" ht="12.75">
      <c r="A90" s="2" t="s">
        <v>14</v>
      </c>
      <c r="B90" s="3">
        <v>88</v>
      </c>
      <c r="C90" s="3">
        <v>31564.99461797996</v>
      </c>
      <c r="D90" s="3">
        <v>48486.90744430359</v>
      </c>
      <c r="G90" s="5"/>
      <c r="O90" s="4"/>
    </row>
    <row r="91" spans="1:15" ht="12.75">
      <c r="A91" s="2" t="s">
        <v>14</v>
      </c>
      <c r="B91" s="3">
        <v>89</v>
      </c>
      <c r="C91" s="3">
        <v>27354.186773597834</v>
      </c>
      <c r="D91" s="3">
        <v>43736.01527705747</v>
      </c>
      <c r="G91" s="5"/>
      <c r="O91" s="4"/>
    </row>
    <row r="92" spans="1:15" ht="12.75">
      <c r="A92" s="2" t="s">
        <v>14</v>
      </c>
      <c r="B92" s="3">
        <v>90</v>
      </c>
      <c r="C92" s="3">
        <v>23240.2825756787</v>
      </c>
      <c r="D92" s="3">
        <v>38817.76127862377</v>
      </c>
      <c r="G92" s="5"/>
      <c r="O92" s="4"/>
    </row>
    <row r="93" spans="1:15" ht="12.75">
      <c r="A93" s="2" t="s">
        <v>14</v>
      </c>
      <c r="B93" s="3">
        <v>91</v>
      </c>
      <c r="C93" s="3">
        <v>19310.986646262703</v>
      </c>
      <c r="D93" s="3">
        <v>33863.19964389516</v>
      </c>
      <c r="O93" s="4"/>
    </row>
    <row r="94" spans="1:15" ht="12.75">
      <c r="A94" s="2" t="s">
        <v>14</v>
      </c>
      <c r="B94" s="3">
        <v>92</v>
      </c>
      <c r="C94" s="3">
        <v>15707.101571224697</v>
      </c>
      <c r="D94" s="3">
        <v>28989.189063366175</v>
      </c>
      <c r="I94" s="17"/>
      <c r="J94" s="12"/>
      <c r="O94" s="4"/>
    </row>
    <row r="95" spans="1:15" ht="12.75">
      <c r="A95" s="2" t="s">
        <v>14</v>
      </c>
      <c r="B95" s="3">
        <v>93</v>
      </c>
      <c r="C95" s="3">
        <v>12464.891142262444</v>
      </c>
      <c r="D95" s="3">
        <v>24251.647654415214</v>
      </c>
      <c r="O95" s="4"/>
    </row>
    <row r="96" spans="1:15" ht="12.75">
      <c r="A96" s="2" t="s">
        <v>14</v>
      </c>
      <c r="B96" s="3">
        <v>94</v>
      </c>
      <c r="C96" s="3">
        <v>9626.610499387001</v>
      </c>
      <c r="D96" s="3">
        <v>19793.56863799126</v>
      </c>
      <c r="O96" s="4"/>
    </row>
    <row r="97" spans="1:15" ht="12.75">
      <c r="A97" s="2" t="s">
        <v>14</v>
      </c>
      <c r="B97" s="3">
        <v>95</v>
      </c>
      <c r="C97" s="3">
        <v>7287.509725736549</v>
      </c>
      <c r="D97" s="3">
        <v>15859.30630160289</v>
      </c>
      <c r="O97" s="5"/>
    </row>
    <row r="98" spans="1:4" ht="12.75">
      <c r="A98" s="2" t="s">
        <v>14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14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14</v>
      </c>
      <c r="B100" s="3">
        <v>98</v>
      </c>
      <c r="C100" s="3">
        <v>2795.186056089416</v>
      </c>
      <c r="D100" s="3">
        <v>7377.2726950985925</v>
      </c>
    </row>
    <row r="101" spans="1:17" ht="12.75">
      <c r="A101" s="2" t="s">
        <v>14</v>
      </c>
      <c r="B101" s="3">
        <v>99</v>
      </c>
      <c r="C101" s="3">
        <v>1876.7104193061853</v>
      </c>
      <c r="D101" s="3">
        <v>5306.574129720338</v>
      </c>
      <c r="Q101" s="17"/>
    </row>
    <row r="102" spans="1:4" ht="12.75">
      <c r="A102" s="2" t="s">
        <v>14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14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14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14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14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14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14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14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14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14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14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14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14</v>
      </c>
      <c r="B114" s="3">
        <v>112</v>
      </c>
      <c r="C114" s="3">
        <v>0.045576822838037274</v>
      </c>
      <c r="D114" s="3">
        <v>0.6156945475647252</v>
      </c>
    </row>
    <row r="115" spans="1:7" ht="12.75">
      <c r="A115" s="2" t="s">
        <v>14</v>
      </c>
      <c r="B115" s="3">
        <v>113</v>
      </c>
      <c r="C115" s="3">
        <v>0.011002502542151234</v>
      </c>
      <c r="D115" s="3">
        <v>0.18212651075365965</v>
      </c>
      <c r="F115" s="4"/>
      <c r="G115" s="4"/>
    </row>
    <row r="116" spans="1:7" ht="12.75">
      <c r="A116" s="2" t="s">
        <v>14</v>
      </c>
      <c r="B116" s="3">
        <v>114</v>
      </c>
      <c r="C116" s="3">
        <v>0.002374514988386657</v>
      </c>
      <c r="D116" s="3">
        <v>0.048876463015335714</v>
      </c>
      <c r="F116" s="4"/>
      <c r="G116" s="5"/>
    </row>
    <row r="117" spans="1:7" ht="12.75">
      <c r="A117" s="2" t="s">
        <v>14</v>
      </c>
      <c r="B117" s="3">
        <v>115</v>
      </c>
      <c r="C117" s="3">
        <v>0.00045578974294586104</v>
      </c>
      <c r="D117" s="3">
        <v>0.011841902852749735</v>
      </c>
      <c r="F117" s="4"/>
      <c r="G117" s="5"/>
    </row>
    <row r="118" spans="1:7" ht="12.75">
      <c r="A118" s="2" t="s">
        <v>14</v>
      </c>
      <c r="B118" s="3">
        <v>116</v>
      </c>
      <c r="C118" s="3">
        <v>7.741151225782221E-05</v>
      </c>
      <c r="D118" s="3">
        <v>0.0025768817830115116</v>
      </c>
      <c r="F118" s="4"/>
      <c r="G118" s="5"/>
    </row>
    <row r="119" spans="1:7" ht="12.75">
      <c r="A119" s="2" t="s">
        <v>14</v>
      </c>
      <c r="B119" s="3">
        <v>117</v>
      </c>
      <c r="C119" s="3">
        <v>1.1571586647222276E-05</v>
      </c>
      <c r="D119" s="3">
        <v>0.0005008421248944898</v>
      </c>
      <c r="F119" s="4"/>
      <c r="G119" s="5"/>
    </row>
    <row r="120" spans="1:7" ht="12.75">
      <c r="A120" s="2" t="s">
        <v>14</v>
      </c>
      <c r="B120" s="3">
        <v>118</v>
      </c>
      <c r="C120" s="3">
        <v>1.5140841391399328E-06</v>
      </c>
      <c r="D120" s="3">
        <v>8.641423343556923E-05</v>
      </c>
      <c r="F120" s="4"/>
      <c r="G120" s="5"/>
    </row>
    <row r="121" spans="1:7" ht="12.75">
      <c r="A121" s="2" t="s">
        <v>14</v>
      </c>
      <c r="B121" s="3">
        <v>119</v>
      </c>
      <c r="C121" s="3">
        <v>1.7242038909005288E-07</v>
      </c>
      <c r="D121" s="3">
        <v>1.3144634963212638E-05</v>
      </c>
      <c r="F121" s="4"/>
      <c r="G121" s="5"/>
    </row>
    <row r="122" spans="1:7" ht="12.75">
      <c r="A122" s="2" t="s">
        <v>14</v>
      </c>
      <c r="B122" s="3">
        <v>120</v>
      </c>
      <c r="C122" s="3">
        <v>0</v>
      </c>
      <c r="D122" s="3">
        <v>0</v>
      </c>
      <c r="F122" s="4"/>
      <c r="G122" s="5"/>
    </row>
    <row r="123" spans="6:7" ht="12.75">
      <c r="F123" s="4"/>
      <c r="G123" s="5"/>
    </row>
    <row r="124" spans="6:7" ht="12.75">
      <c r="F124" s="4"/>
      <c r="G124" s="5"/>
    </row>
    <row r="125" spans="6:7" ht="12.75">
      <c r="F125" s="4"/>
      <c r="G125" s="5"/>
    </row>
    <row r="126" spans="6:7" ht="12.75">
      <c r="F126" s="4"/>
      <c r="G126" s="5"/>
    </row>
    <row r="127" spans="6:7" ht="12.75">
      <c r="F127" s="4"/>
      <c r="G127" s="5"/>
    </row>
    <row r="128" spans="6:7" ht="12.75">
      <c r="F128" s="4"/>
      <c r="G128" s="5"/>
    </row>
    <row r="129" spans="6:7" ht="12.75">
      <c r="F129" s="4"/>
      <c r="G129" s="5"/>
    </row>
    <row r="130" spans="6:7" ht="12.75">
      <c r="F130" s="4"/>
      <c r="G130" s="5"/>
    </row>
    <row r="131" spans="6:7" ht="12.75">
      <c r="F131" s="4"/>
      <c r="G131" s="5"/>
    </row>
    <row r="132" spans="6:7" ht="12.75">
      <c r="F132" s="4"/>
      <c r="G132" s="5"/>
    </row>
    <row r="133" spans="6:7" ht="12.75">
      <c r="F133" s="4"/>
      <c r="G133" s="5"/>
    </row>
    <row r="134" spans="6:7" ht="12.75">
      <c r="F134" s="4"/>
      <c r="G134" s="5"/>
    </row>
    <row r="135" spans="6:7" ht="12.75">
      <c r="F135" s="4"/>
      <c r="G135" s="5"/>
    </row>
    <row r="136" spans="6:7" ht="12.75">
      <c r="F136" s="4"/>
      <c r="G136" s="5"/>
    </row>
    <row r="137" spans="6:7" ht="12.75">
      <c r="F137" s="4"/>
      <c r="G137" s="5"/>
    </row>
    <row r="138" spans="6:7" ht="12.75">
      <c r="F138" s="4"/>
      <c r="G138" s="5"/>
    </row>
    <row r="139" spans="6:7" ht="12.75">
      <c r="F139" s="4"/>
      <c r="G139" s="5"/>
    </row>
    <row r="140" spans="6:7" ht="12.75">
      <c r="F140" s="4"/>
      <c r="G140" s="5"/>
    </row>
    <row r="141" spans="6:7" ht="12.75">
      <c r="F141" s="4"/>
      <c r="G141" s="5"/>
    </row>
    <row r="142" spans="6:7" ht="12.75">
      <c r="F142" s="4"/>
      <c r="G142" s="5"/>
    </row>
    <row r="143" spans="6:7" ht="12.75">
      <c r="F143" s="4"/>
      <c r="G143" s="5"/>
    </row>
    <row r="144" spans="6:7" ht="12.75">
      <c r="F144" s="4"/>
      <c r="G144" s="5"/>
    </row>
    <row r="145" spans="6:7" ht="12.75">
      <c r="F145" s="4"/>
      <c r="G145" s="5"/>
    </row>
    <row r="146" spans="6:7" ht="12.75">
      <c r="F146" s="4"/>
      <c r="G146" s="5"/>
    </row>
    <row r="147" spans="6:7" ht="12.75">
      <c r="F147" s="4"/>
      <c r="G147" s="5"/>
    </row>
    <row r="148" spans="6:7" ht="12.75">
      <c r="F148" s="4"/>
      <c r="G148" s="5"/>
    </row>
    <row r="149" spans="6:7" ht="12.75">
      <c r="F149" s="4"/>
      <c r="G149" s="5"/>
    </row>
    <row r="150" spans="6:7" ht="12.75">
      <c r="F150" s="4"/>
      <c r="G150" s="5"/>
    </row>
    <row r="151" spans="6:7" ht="12.75">
      <c r="F151" s="4"/>
      <c r="G151" s="5"/>
    </row>
    <row r="152" spans="6:7" ht="12.75">
      <c r="F152" s="4"/>
      <c r="G152" s="5"/>
    </row>
    <row r="153" spans="6:7" ht="12.75">
      <c r="F153" s="4"/>
      <c r="G153" s="5"/>
    </row>
    <row r="154" spans="6:7" ht="12.75">
      <c r="F154" s="4"/>
      <c r="G154" s="5"/>
    </row>
    <row r="155" spans="6:7" ht="12.75">
      <c r="F155" s="4"/>
      <c r="G155" s="5"/>
    </row>
    <row r="156" spans="6:7" ht="12.75">
      <c r="F156" s="4"/>
      <c r="G156" s="5"/>
    </row>
    <row r="158" spans="9:10" ht="12.75">
      <c r="I158" s="17"/>
      <c r="J158" s="12"/>
    </row>
    <row r="180" spans="6:7" ht="12.75">
      <c r="F180" s="4"/>
      <c r="G180" s="4"/>
    </row>
    <row r="181" spans="6:7" ht="12.75">
      <c r="F181" s="4"/>
      <c r="G181" s="5"/>
    </row>
    <row r="182" spans="6:7" ht="12.75">
      <c r="F182" s="4"/>
      <c r="G182" s="5"/>
    </row>
    <row r="183" spans="6:7" ht="12.75">
      <c r="F183" s="4"/>
      <c r="G183" s="5"/>
    </row>
    <row r="184" spans="6:7" ht="12.75">
      <c r="F184" s="4"/>
      <c r="G184" s="5"/>
    </row>
    <row r="185" spans="6:7" ht="12.75">
      <c r="F185" s="4"/>
      <c r="G185" s="5"/>
    </row>
    <row r="186" spans="6:7" ht="12.75">
      <c r="F186" s="4"/>
      <c r="G186" s="5"/>
    </row>
    <row r="187" spans="6:7" ht="12.75">
      <c r="F187" s="4"/>
      <c r="G187" s="5"/>
    </row>
    <row r="188" spans="6:7" ht="12.75">
      <c r="F188" s="4"/>
      <c r="G188" s="5"/>
    </row>
    <row r="189" spans="6:7" ht="12.75">
      <c r="F189" s="4"/>
      <c r="G189" s="5"/>
    </row>
    <row r="190" spans="6:7" ht="12.75">
      <c r="F190" s="4"/>
      <c r="G190" s="5"/>
    </row>
    <row r="191" spans="6:7" ht="12.75">
      <c r="F191" s="4"/>
      <c r="G191" s="5"/>
    </row>
    <row r="192" spans="6:7" ht="12.75">
      <c r="F192" s="4"/>
      <c r="G192" s="5"/>
    </row>
    <row r="193" spans="6:7" ht="12.75">
      <c r="F193" s="4"/>
      <c r="G193" s="5"/>
    </row>
    <row r="194" spans="6:7" ht="12.75">
      <c r="F194" s="4"/>
      <c r="G194" s="5"/>
    </row>
    <row r="195" spans="6:7" ht="12.75">
      <c r="F195" s="4"/>
      <c r="G195" s="5"/>
    </row>
    <row r="196" spans="6:7" ht="12.75">
      <c r="F196" s="4"/>
      <c r="G196" s="5"/>
    </row>
    <row r="197" spans="6:7" ht="12.75">
      <c r="F197" s="4"/>
      <c r="G197" s="5"/>
    </row>
    <row r="198" spans="6:7" ht="12.75">
      <c r="F198" s="4"/>
      <c r="G198" s="5"/>
    </row>
    <row r="199" spans="6:7" ht="12.75">
      <c r="F199" s="4"/>
      <c r="G199" s="5"/>
    </row>
    <row r="200" spans="6:7" ht="12.75">
      <c r="F200" s="4"/>
      <c r="G200" s="5"/>
    </row>
    <row r="201" spans="6:7" ht="12.75">
      <c r="F201" s="4"/>
      <c r="G201" s="5"/>
    </row>
    <row r="202" spans="6:7" ht="12.75">
      <c r="F202" s="4"/>
      <c r="G202" s="5"/>
    </row>
    <row r="203" spans="6:7" ht="12.75">
      <c r="F203" s="4"/>
      <c r="G203" s="5"/>
    </row>
    <row r="204" spans="6:7" ht="12.75">
      <c r="F204" s="4"/>
      <c r="G204" s="5"/>
    </row>
    <row r="205" spans="6:7" ht="12.75">
      <c r="F205" s="4"/>
      <c r="G205" s="5"/>
    </row>
    <row r="206" spans="6:7" ht="12.75">
      <c r="F206" s="4"/>
      <c r="G206" s="5"/>
    </row>
    <row r="207" spans="6:7" ht="12.75">
      <c r="F207" s="4"/>
      <c r="G207" s="5"/>
    </row>
    <row r="208" spans="6:7" ht="12.75">
      <c r="F208" s="4"/>
      <c r="G208" s="5"/>
    </row>
    <row r="209" spans="6:7" ht="12.75">
      <c r="F209" s="4"/>
      <c r="G209" s="5"/>
    </row>
    <row r="210" spans="6:7" ht="12.75">
      <c r="F210" s="4"/>
      <c r="G210" s="5"/>
    </row>
    <row r="211" spans="6:7" ht="12.75">
      <c r="F211" s="4"/>
      <c r="G211" s="5"/>
    </row>
    <row r="212" spans="6:7" ht="12.75">
      <c r="F212" s="4"/>
      <c r="G212" s="5"/>
    </row>
    <row r="213" spans="6:7" ht="12.75">
      <c r="F213" s="4"/>
      <c r="G213" s="5"/>
    </row>
    <row r="214" spans="6:7" ht="12.75">
      <c r="F214" s="4"/>
      <c r="G214" s="5"/>
    </row>
    <row r="215" spans="6:7" ht="12.75">
      <c r="F215" s="4"/>
      <c r="G215" s="5"/>
    </row>
    <row r="216" spans="6:7" ht="12.75">
      <c r="F216" s="4"/>
      <c r="G216" s="5"/>
    </row>
    <row r="217" spans="6:7" ht="12.75">
      <c r="F217" s="4"/>
      <c r="G217" s="5"/>
    </row>
    <row r="218" spans="6:7" ht="12.75">
      <c r="F218" s="4"/>
      <c r="G218" s="5"/>
    </row>
    <row r="219" spans="6:7" ht="12.75">
      <c r="F219" s="4"/>
      <c r="G219" s="5"/>
    </row>
    <row r="220" spans="6:7" ht="12.75">
      <c r="F220" s="4"/>
      <c r="G220" s="5"/>
    </row>
    <row r="221" spans="6:7" ht="12.75">
      <c r="F221" s="4"/>
      <c r="G221" s="5"/>
    </row>
    <row r="223" spans="9:10" ht="12.75">
      <c r="I223" s="17"/>
      <c r="J223" s="12"/>
    </row>
    <row r="245" spans="6:7" ht="12.75">
      <c r="F245" s="4"/>
      <c r="G245" s="4"/>
    </row>
    <row r="246" spans="6:7" ht="12.75">
      <c r="F246" s="4"/>
      <c r="G246" s="5"/>
    </row>
    <row r="247" spans="6:7" ht="12.75">
      <c r="F247" s="4"/>
      <c r="G247" s="5"/>
    </row>
    <row r="248" spans="6:7" ht="12.75">
      <c r="F248" s="4"/>
      <c r="G248" s="5"/>
    </row>
    <row r="249" spans="6:7" ht="12.75">
      <c r="F249" s="4"/>
      <c r="G249" s="5"/>
    </row>
    <row r="250" spans="6:7" ht="12.75">
      <c r="F250" s="4"/>
      <c r="G250" s="5"/>
    </row>
    <row r="251" spans="6:7" ht="12.75">
      <c r="F251" s="4"/>
      <c r="G251" s="5"/>
    </row>
    <row r="252" spans="6:7" ht="12.75">
      <c r="F252" s="4"/>
      <c r="G252" s="5"/>
    </row>
    <row r="253" spans="6:7" ht="12.75">
      <c r="F253" s="4"/>
      <c r="G253" s="5"/>
    </row>
    <row r="254" spans="6:7" ht="12.75">
      <c r="F254" s="4"/>
      <c r="G254" s="5"/>
    </row>
    <row r="255" spans="6:7" ht="12.75">
      <c r="F255" s="4"/>
      <c r="G255" s="5"/>
    </row>
    <row r="256" spans="6:7" ht="12.75">
      <c r="F256" s="4"/>
      <c r="G256" s="5"/>
    </row>
    <row r="257" spans="6:7" ht="12.75">
      <c r="F257" s="4"/>
      <c r="G257" s="5"/>
    </row>
    <row r="258" spans="6:7" ht="12.75">
      <c r="F258" s="4"/>
      <c r="G258" s="5"/>
    </row>
    <row r="259" spans="6:7" ht="12.75">
      <c r="F259" s="4"/>
      <c r="G259" s="5"/>
    </row>
    <row r="260" spans="6:7" ht="12.75">
      <c r="F260" s="4"/>
      <c r="G260" s="5"/>
    </row>
    <row r="261" spans="6:7" ht="12.75">
      <c r="F261" s="4"/>
      <c r="G261" s="5"/>
    </row>
    <row r="262" spans="6:7" ht="12.75">
      <c r="F262" s="4"/>
      <c r="G262" s="5"/>
    </row>
    <row r="263" spans="6:7" ht="12.75">
      <c r="F263" s="4"/>
      <c r="G263" s="5"/>
    </row>
    <row r="264" spans="6:7" ht="12.75">
      <c r="F264" s="4"/>
      <c r="G264" s="5"/>
    </row>
    <row r="265" spans="6:7" ht="12.75">
      <c r="F265" s="4"/>
      <c r="G265" s="5"/>
    </row>
    <row r="266" spans="6:7" ht="12.75">
      <c r="F266" s="4"/>
      <c r="G266" s="5"/>
    </row>
    <row r="267" spans="6:10" ht="12.75">
      <c r="F267" s="4"/>
      <c r="G267" s="5"/>
      <c r="I267" s="17"/>
      <c r="J267" s="12"/>
    </row>
    <row r="268" spans="6:7" ht="12.75">
      <c r="F268" s="4"/>
      <c r="G268" s="5"/>
    </row>
    <row r="269" spans="6:7" ht="12.75">
      <c r="F269" s="4"/>
      <c r="G269" s="5"/>
    </row>
    <row r="270" spans="6:7" ht="12.75">
      <c r="F270" s="4"/>
      <c r="G270" s="5"/>
    </row>
    <row r="271" spans="6:7" ht="12.75">
      <c r="F271" s="4"/>
      <c r="G271" s="5"/>
    </row>
    <row r="272" spans="6:7" ht="12.75">
      <c r="F272" s="4"/>
      <c r="G272" s="5"/>
    </row>
    <row r="273" spans="6:7" ht="12.75">
      <c r="F273" s="4"/>
      <c r="G273" s="5"/>
    </row>
    <row r="274" spans="6:7" ht="12.75">
      <c r="F274" s="4"/>
      <c r="G274" s="5"/>
    </row>
    <row r="275" spans="6:7" ht="12.75">
      <c r="F275" s="4"/>
      <c r="G275" s="5"/>
    </row>
    <row r="276" spans="6:7" ht="12.75">
      <c r="F276" s="4"/>
      <c r="G276" s="5"/>
    </row>
    <row r="277" spans="6:7" ht="12.75">
      <c r="F277" s="4"/>
      <c r="G277" s="5"/>
    </row>
    <row r="278" spans="6:7" ht="12.75">
      <c r="F278" s="4"/>
      <c r="G278" s="5"/>
    </row>
    <row r="279" spans="6:7" ht="12.75">
      <c r="F279" s="4"/>
      <c r="G279" s="5"/>
    </row>
    <row r="280" spans="6:7" ht="12.75">
      <c r="F280" s="4"/>
      <c r="G280" s="5"/>
    </row>
    <row r="281" spans="6:7" ht="12.75">
      <c r="F281" s="4"/>
      <c r="G281" s="5"/>
    </row>
    <row r="282" spans="6:7" ht="12.75">
      <c r="F282" s="4"/>
      <c r="G282" s="5"/>
    </row>
    <row r="283" spans="6:7" ht="12.75">
      <c r="F283" s="4"/>
      <c r="G283" s="5"/>
    </row>
    <row r="284" spans="6:7" ht="12.75">
      <c r="F284" s="4"/>
      <c r="G284" s="5"/>
    </row>
    <row r="285" spans="6:7" ht="12.75">
      <c r="F285" s="4"/>
      <c r="G285" s="5"/>
    </row>
    <row r="286" spans="6:7" ht="12.75">
      <c r="F286" s="4"/>
      <c r="G286" s="5"/>
    </row>
    <row r="288" spans="9:10" ht="12.75">
      <c r="I288" s="17"/>
      <c r="J288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3">
      <selection activeCell="I17" sqref="I17"/>
    </sheetView>
  </sheetViews>
  <sheetFormatPr defaultColWidth="9.140625" defaultRowHeight="12.75"/>
  <cols>
    <col min="1" max="4" width="9.28125" style="6" customWidth="1"/>
  </cols>
  <sheetData>
    <row r="1" spans="1:4" ht="12.75">
      <c r="A1" s="1" t="s">
        <v>10</v>
      </c>
      <c r="B1" s="1" t="s">
        <v>11</v>
      </c>
      <c r="C1" s="1" t="s">
        <v>12</v>
      </c>
      <c r="D1" s="1" t="s">
        <v>13</v>
      </c>
    </row>
    <row r="2" spans="1:6" ht="15">
      <c r="A2" s="2" t="s">
        <v>14</v>
      </c>
      <c r="B2" s="3">
        <v>0</v>
      </c>
      <c r="C2" s="3">
        <v>100000</v>
      </c>
      <c r="D2" s="3">
        <v>100000</v>
      </c>
      <c r="F2" s="28" t="s">
        <v>54</v>
      </c>
    </row>
    <row r="3" spans="1:6" ht="12.75">
      <c r="A3" s="2" t="s">
        <v>14</v>
      </c>
      <c r="B3" s="3">
        <v>1</v>
      </c>
      <c r="C3" s="3">
        <v>99676.80799999999</v>
      </c>
      <c r="D3" s="3">
        <v>99725.837</v>
      </c>
      <c r="F3" s="29"/>
    </row>
    <row r="4" spans="1:6" ht="12.75">
      <c r="A4" s="2" t="s">
        <v>14</v>
      </c>
      <c r="B4" s="3">
        <v>2</v>
      </c>
      <c r="C4" s="3">
        <v>99659.35259738303</v>
      </c>
      <c r="D4" s="3">
        <v>99705.15984495642</v>
      </c>
      <c r="F4" s="29" t="s">
        <v>0</v>
      </c>
    </row>
    <row r="5" spans="1:6" ht="12.75">
      <c r="A5" s="2" t="s">
        <v>14</v>
      </c>
      <c r="B5" s="3">
        <v>3</v>
      </c>
      <c r="C5" s="3">
        <v>99644.91195719167</v>
      </c>
      <c r="D5" s="3">
        <v>99690.00864886638</v>
      </c>
      <c r="F5" s="30" t="s">
        <v>1</v>
      </c>
    </row>
    <row r="6" spans="1:6" ht="12.75">
      <c r="A6" s="2" t="s">
        <v>14</v>
      </c>
      <c r="B6" s="3">
        <v>4</v>
      </c>
      <c r="C6" s="3">
        <v>99633.07314520203</v>
      </c>
      <c r="D6" s="3">
        <v>99678.89321290202</v>
      </c>
      <c r="F6" s="23" t="s">
        <v>15</v>
      </c>
    </row>
    <row r="7" spans="1:6" ht="12.75">
      <c r="A7" s="2" t="s">
        <v>14</v>
      </c>
      <c r="B7" s="3">
        <v>5</v>
      </c>
      <c r="C7" s="3">
        <v>99623.271243466</v>
      </c>
      <c r="D7" s="3">
        <v>99670.43944596863</v>
      </c>
      <c r="F7" s="29"/>
    </row>
    <row r="8" spans="1:15" ht="12.75">
      <c r="A8" s="2" t="s">
        <v>14</v>
      </c>
      <c r="B8" s="3">
        <v>6</v>
      </c>
      <c r="C8" s="3">
        <v>99614.68570995024</v>
      </c>
      <c r="D8" s="3">
        <v>99662.91034097289</v>
      </c>
      <c r="F8" s="27" t="s">
        <v>16</v>
      </c>
      <c r="O8" s="56">
        <f>SUM(K17:K36)*10000</f>
        <v>1315.797493898895</v>
      </c>
    </row>
    <row r="9" spans="1:4" ht="12.75">
      <c r="A9" s="2" t="s">
        <v>14</v>
      </c>
      <c r="B9" s="3">
        <v>7</v>
      </c>
      <c r="C9" s="3">
        <v>99606.97951786371</v>
      </c>
      <c r="D9" s="3">
        <v>99655.68976311869</v>
      </c>
    </row>
    <row r="10" spans="1:13" ht="12.75">
      <c r="A10" s="2" t="s">
        <v>14</v>
      </c>
      <c r="B10" s="3">
        <v>8</v>
      </c>
      <c r="C10" s="3">
        <v>99599.03187696799</v>
      </c>
      <c r="D10" s="3">
        <v>99648.72682007494</v>
      </c>
      <c r="G10" s="6"/>
      <c r="H10" s="6"/>
      <c r="I10" s="10"/>
      <c r="J10" s="10"/>
      <c r="K10" s="10"/>
      <c r="L10" s="10"/>
      <c r="M10" s="6"/>
    </row>
    <row r="11" spans="1:13" ht="12.75">
      <c r="A11" s="2" t="s">
        <v>14</v>
      </c>
      <c r="B11" s="3">
        <v>9</v>
      </c>
      <c r="C11" s="3">
        <v>99590.63069862917</v>
      </c>
      <c r="D11" s="3">
        <v>99642.06629917429</v>
      </c>
      <c r="G11" s="6"/>
      <c r="H11" s="6"/>
      <c r="I11" s="10"/>
      <c r="J11" s="10"/>
      <c r="K11" s="10"/>
      <c r="L11" s="10"/>
      <c r="M11" s="6"/>
    </row>
    <row r="12" spans="1:13" ht="12.75">
      <c r="A12" s="2" t="s">
        <v>14</v>
      </c>
      <c r="B12" s="3">
        <v>10</v>
      </c>
      <c r="C12" s="3">
        <v>99582.24217980543</v>
      </c>
      <c r="D12" s="3">
        <v>99636.01702932926</v>
      </c>
      <c r="G12" s="6"/>
      <c r="H12" s="6"/>
      <c r="I12" s="10"/>
      <c r="J12" s="10"/>
      <c r="K12" s="10"/>
      <c r="L12" s="10"/>
      <c r="M12" s="6"/>
    </row>
    <row r="13" spans="1:13" ht="12.75">
      <c r="A13" s="2" t="s">
        <v>14</v>
      </c>
      <c r="B13" s="3">
        <v>11</v>
      </c>
      <c r="C13" s="3">
        <v>99573.97784952693</v>
      </c>
      <c r="D13" s="3">
        <v>99630.09964627789</v>
      </c>
      <c r="G13" s="6"/>
      <c r="H13" s="6"/>
      <c r="I13" s="6"/>
      <c r="J13" s="6"/>
      <c r="K13" s="6"/>
      <c r="L13" s="6"/>
      <c r="M13" s="10"/>
    </row>
    <row r="14" spans="1:10" ht="12.75">
      <c r="A14" s="2" t="s">
        <v>14</v>
      </c>
      <c r="B14" s="3">
        <v>12</v>
      </c>
      <c r="C14" s="3">
        <v>99565.5518995213</v>
      </c>
      <c r="D14" s="3">
        <v>99623.82892780616</v>
      </c>
      <c r="G14" s="6"/>
      <c r="H14" s="6"/>
      <c r="I14" s="6"/>
      <c r="J14" s="52"/>
    </row>
    <row r="15" spans="1:13" ht="12.75">
      <c r="A15" s="2" t="s">
        <v>14</v>
      </c>
      <c r="B15" s="3">
        <v>13</v>
      </c>
      <c r="C15" s="3">
        <v>99555.89702795362</v>
      </c>
      <c r="D15" s="3">
        <v>99616.82537263253</v>
      </c>
      <c r="G15" s="6"/>
      <c r="H15" s="10"/>
      <c r="I15" s="6"/>
      <c r="J15" s="6">
        <v>1.04</v>
      </c>
      <c r="K15" s="6"/>
      <c r="L15" s="6"/>
      <c r="M15" s="6"/>
    </row>
    <row r="16" spans="1:11" ht="12.75">
      <c r="A16" s="2" t="s">
        <v>14</v>
      </c>
      <c r="B16" s="3">
        <v>14</v>
      </c>
      <c r="C16" s="3">
        <v>99543.8149242903</v>
      </c>
      <c r="D16" s="3">
        <v>99608.50936005042</v>
      </c>
      <c r="G16" s="61" t="s">
        <v>64</v>
      </c>
      <c r="H16" s="61" t="s">
        <v>135</v>
      </c>
      <c r="I16" s="61" t="s">
        <v>141</v>
      </c>
      <c r="J16" s="61" t="s">
        <v>139</v>
      </c>
      <c r="K16" s="61" t="s">
        <v>137</v>
      </c>
    </row>
    <row r="17" spans="1:17" ht="12.75">
      <c r="A17" s="2" t="s">
        <v>14</v>
      </c>
      <c r="B17" s="3">
        <v>15</v>
      </c>
      <c r="C17" s="3">
        <v>99528.625533571</v>
      </c>
      <c r="D17" s="3">
        <v>99599.22684306315</v>
      </c>
      <c r="G17" s="63">
        <v>11</v>
      </c>
      <c r="H17" s="62" t="s">
        <v>65</v>
      </c>
      <c r="I17" s="59">
        <f>((C62-C63)/$C$52)</f>
        <v>0.006434292103804614</v>
      </c>
      <c r="J17" s="59">
        <f>1.04^(-11)</f>
        <v>0.6495809315632679</v>
      </c>
      <c r="K17" s="59">
        <f>I17*J17</f>
        <v>0.00417959345873958</v>
      </c>
      <c r="P17" s="53"/>
      <c r="Q17" s="53"/>
    </row>
    <row r="18" spans="1:16" ht="12.75">
      <c r="A18" s="2" t="s">
        <v>14</v>
      </c>
      <c r="B18" s="3">
        <v>16</v>
      </c>
      <c r="C18" s="3">
        <v>99509.08408323374</v>
      </c>
      <c r="D18" s="3">
        <v>99588.97907861328</v>
      </c>
      <c r="G18" s="59">
        <f>1+G17</f>
        <v>12</v>
      </c>
      <c r="H18" s="62" t="s">
        <v>66</v>
      </c>
      <c r="I18" s="59">
        <f aca="true" t="shared" si="0" ref="I18:I36">((C63-C64)/$C$52)</f>
        <v>0.007004452611332587</v>
      </c>
      <c r="J18" s="59">
        <f>$J$15^(-G18)</f>
        <v>0.6245970495800651</v>
      </c>
      <c r="K18" s="59">
        <f aca="true" t="shared" si="1" ref="K18:K36">I18*J18</f>
        <v>0.004374960434961717</v>
      </c>
      <c r="P18" s="52"/>
    </row>
    <row r="19" spans="1:11" ht="12.75">
      <c r="A19" s="2" t="s">
        <v>14</v>
      </c>
      <c r="B19" s="3">
        <v>17</v>
      </c>
      <c r="C19" s="3">
        <v>99484.11924421895</v>
      </c>
      <c r="D19" s="3">
        <v>99577.8340759646</v>
      </c>
      <c r="G19" s="59">
        <f aca="true" t="shared" si="2" ref="G19:G36">1+G18</f>
        <v>13</v>
      </c>
      <c r="H19" s="62" t="s">
        <v>67</v>
      </c>
      <c r="I19" s="59">
        <f t="shared" si="0"/>
        <v>0.007626497411873344</v>
      </c>
      <c r="J19" s="59">
        <f aca="true" t="shared" si="3" ref="J19:J36">$J$15^(-G19)</f>
        <v>0.600574086134678</v>
      </c>
      <c r="K19" s="59">
        <f t="shared" si="1"/>
        <v>0.00458027671354432</v>
      </c>
    </row>
    <row r="20" spans="1:17" ht="12.75">
      <c r="A20" s="2" t="s">
        <v>14</v>
      </c>
      <c r="B20" s="3">
        <v>18</v>
      </c>
      <c r="C20" s="3">
        <v>99453.68108309498</v>
      </c>
      <c r="D20" s="3">
        <v>99565.42468628204</v>
      </c>
      <c r="G20" s="59">
        <f t="shared" si="2"/>
        <v>14</v>
      </c>
      <c r="H20" s="62" t="s">
        <v>69</v>
      </c>
      <c r="I20" s="59">
        <f t="shared" si="0"/>
        <v>0.008396114184925543</v>
      </c>
      <c r="J20" s="59">
        <f t="shared" si="3"/>
        <v>0.5774750828218058</v>
      </c>
      <c r="K20" s="59">
        <f t="shared" si="1"/>
        <v>0.004848546734321217</v>
      </c>
      <c r="P20" s="53"/>
      <c r="Q20" s="53"/>
    </row>
    <row r="21" spans="1:11" ht="12.75">
      <c r="A21" s="2" t="s">
        <v>14</v>
      </c>
      <c r="B21" s="3">
        <v>19</v>
      </c>
      <c r="C21" s="3">
        <v>99419.24425148315</v>
      </c>
      <c r="D21" s="3">
        <v>99552.05603670941</v>
      </c>
      <c r="G21" s="59">
        <f t="shared" si="2"/>
        <v>15</v>
      </c>
      <c r="H21" s="62" t="s">
        <v>68</v>
      </c>
      <c r="I21" s="59">
        <f t="shared" si="0"/>
        <v>0.009128223731256411</v>
      </c>
      <c r="J21" s="59">
        <f t="shared" si="3"/>
        <v>0.5552645027132748</v>
      </c>
      <c r="K21" s="59">
        <f t="shared" si="1"/>
        <v>0.005068578610791605</v>
      </c>
    </row>
    <row r="22" spans="1:11" ht="12.75">
      <c r="A22" s="2" t="s">
        <v>14</v>
      </c>
      <c r="B22" s="3">
        <v>20</v>
      </c>
      <c r="C22" s="3">
        <v>99382.38556086936</v>
      </c>
      <c r="D22" s="3">
        <v>99537.71556303733</v>
      </c>
      <c r="G22" s="59">
        <f t="shared" si="2"/>
        <v>16</v>
      </c>
      <c r="H22" s="62" t="s">
        <v>70</v>
      </c>
      <c r="I22" s="59">
        <f t="shared" si="0"/>
        <v>0.010144937760313657</v>
      </c>
      <c r="J22" s="59">
        <f t="shared" si="3"/>
        <v>0.533908175685841</v>
      </c>
      <c r="K22" s="59">
        <f t="shared" si="1"/>
        <v>0.005416465212055467</v>
      </c>
    </row>
    <row r="23" spans="1:11" ht="12.75">
      <c r="A23" s="2" t="s">
        <v>14</v>
      </c>
      <c r="B23" s="3">
        <v>21</v>
      </c>
      <c r="C23" s="3">
        <v>99343.06392619835</v>
      </c>
      <c r="D23" s="3">
        <v>99521.97068718958</v>
      </c>
      <c r="G23" s="59">
        <f t="shared" si="2"/>
        <v>17</v>
      </c>
      <c r="H23" s="62" t="s">
        <v>75</v>
      </c>
      <c r="I23" s="59">
        <f t="shared" si="0"/>
        <v>0.011192705556386642</v>
      </c>
      <c r="J23" s="59">
        <f t="shared" si="3"/>
        <v>0.5133732458517702</v>
      </c>
      <c r="K23" s="59">
        <f t="shared" si="1"/>
        <v>0.005746035581345355</v>
      </c>
    </row>
    <row r="24" spans="1:11" ht="12.75">
      <c r="A24" s="2" t="s">
        <v>14</v>
      </c>
      <c r="B24" s="3">
        <v>22</v>
      </c>
      <c r="C24" s="3">
        <v>99302.00543787765</v>
      </c>
      <c r="D24" s="3">
        <v>99505.56747598092</v>
      </c>
      <c r="G24" s="59">
        <f t="shared" si="2"/>
        <v>18</v>
      </c>
      <c r="H24" s="62" t="s">
        <v>74</v>
      </c>
      <c r="I24" s="59">
        <f t="shared" si="0"/>
        <v>0.012345574436454095</v>
      </c>
      <c r="J24" s="59">
        <f t="shared" si="3"/>
        <v>0.4936281210113175</v>
      </c>
      <c r="K24" s="59">
        <f t="shared" si="1"/>
        <v>0.006094122711872189</v>
      </c>
    </row>
    <row r="25" spans="1:11" ht="12.75">
      <c r="A25" s="2" t="s">
        <v>14</v>
      </c>
      <c r="B25" s="3">
        <v>23</v>
      </c>
      <c r="C25" s="3">
        <v>99259.28670815834</v>
      </c>
      <c r="D25" s="3">
        <v>99488.67839601322</v>
      </c>
      <c r="G25" s="59">
        <f t="shared" si="2"/>
        <v>19</v>
      </c>
      <c r="H25" s="62" t="s">
        <v>73</v>
      </c>
      <c r="I25" s="59">
        <f t="shared" si="0"/>
        <v>0.012690493363285442</v>
      </c>
      <c r="J25" s="59">
        <f t="shared" si="3"/>
        <v>0.47464242404934376</v>
      </c>
      <c r="K25" s="59">
        <f t="shared" si="1"/>
        <v>0.006023446532331911</v>
      </c>
    </row>
    <row r="26" spans="1:11" ht="12.75">
      <c r="A26" s="2" t="s">
        <v>14</v>
      </c>
      <c r="B26" s="3">
        <v>24</v>
      </c>
      <c r="C26" s="3">
        <v>99214.33019202248</v>
      </c>
      <c r="D26" s="3">
        <v>99471.92450257133</v>
      </c>
      <c r="G26" s="59">
        <f t="shared" si="2"/>
        <v>20</v>
      </c>
      <c r="H26" s="62" t="s">
        <v>72</v>
      </c>
      <c r="I26" s="59">
        <f t="shared" si="0"/>
        <v>0.013453981993592145</v>
      </c>
      <c r="J26" s="59">
        <f t="shared" si="3"/>
        <v>0.45638694620129205</v>
      </c>
      <c r="K26" s="59">
        <f t="shared" si="1"/>
        <v>0.00614022175630269</v>
      </c>
    </row>
    <row r="27" spans="1:11" ht="12.75">
      <c r="A27" s="2" t="s">
        <v>14</v>
      </c>
      <c r="B27" s="3">
        <v>25</v>
      </c>
      <c r="C27" s="3">
        <v>99169.53095336756</v>
      </c>
      <c r="D27" s="3">
        <v>99453.93699446353</v>
      </c>
      <c r="G27" s="59">
        <f t="shared" si="2"/>
        <v>21</v>
      </c>
      <c r="H27" s="62" t="s">
        <v>71</v>
      </c>
      <c r="I27" s="59">
        <f t="shared" si="0"/>
        <v>0.014474024236718163</v>
      </c>
      <c r="J27" s="59">
        <f t="shared" si="3"/>
        <v>0.43883360211662686</v>
      </c>
      <c r="K27" s="59">
        <f t="shared" si="1"/>
        <v>0.006351688192922392</v>
      </c>
    </row>
    <row r="28" spans="1:11" ht="12.75">
      <c r="A28" s="2" t="s">
        <v>14</v>
      </c>
      <c r="B28" s="3">
        <v>26</v>
      </c>
      <c r="C28" s="3">
        <v>99125.07027755523</v>
      </c>
      <c r="D28" s="3">
        <v>99435.14915122591</v>
      </c>
      <c r="G28" s="59">
        <f t="shared" si="2"/>
        <v>22</v>
      </c>
      <c r="H28" s="62" t="s">
        <v>76</v>
      </c>
      <c r="I28" s="59">
        <f t="shared" si="0"/>
        <v>0.016100780210356047</v>
      </c>
      <c r="J28" s="59">
        <f t="shared" si="3"/>
        <v>0.4219553866506028</v>
      </c>
      <c r="K28" s="59">
        <f t="shared" si="1"/>
        <v>0.00679381093903716</v>
      </c>
    </row>
    <row r="29" spans="1:11" ht="12.75">
      <c r="A29" s="2" t="s">
        <v>14</v>
      </c>
      <c r="B29" s="3">
        <v>27</v>
      </c>
      <c r="C29" s="3">
        <v>99080.05560064079</v>
      </c>
      <c r="D29" s="3">
        <v>99415.65687893779</v>
      </c>
      <c r="G29" s="59">
        <f t="shared" si="2"/>
        <v>23</v>
      </c>
      <c r="H29" s="62" t="s">
        <v>77</v>
      </c>
      <c r="I29" s="59">
        <f t="shared" si="0"/>
        <v>0.017781120190839526</v>
      </c>
      <c r="J29" s="59">
        <f t="shared" si="3"/>
        <v>0.4057263333178873</v>
      </c>
      <c r="K29" s="59">
        <f t="shared" si="1"/>
        <v>0.007214268697313973</v>
      </c>
    </row>
    <row r="30" spans="1:11" ht="12.75">
      <c r="A30" s="2" t="s">
        <v>14</v>
      </c>
      <c r="B30" s="3">
        <v>28</v>
      </c>
      <c r="C30" s="3">
        <v>99036.31373769422</v>
      </c>
      <c r="D30" s="3">
        <v>99395.59082275335</v>
      </c>
      <c r="G30" s="59">
        <f t="shared" si="2"/>
        <v>24</v>
      </c>
      <c r="H30" s="62" t="s">
        <v>78</v>
      </c>
      <c r="I30" s="59">
        <f t="shared" si="0"/>
        <v>0.020035008800719498</v>
      </c>
      <c r="J30" s="59">
        <f t="shared" si="3"/>
        <v>0.3901214743441224</v>
      </c>
      <c r="K30" s="59">
        <f t="shared" si="1"/>
        <v>0.007816087171834159</v>
      </c>
    </row>
    <row r="31" spans="1:11" ht="12.75">
      <c r="A31" s="2" t="s">
        <v>14</v>
      </c>
      <c r="B31" s="3">
        <v>29</v>
      </c>
      <c r="C31" s="3">
        <v>98991.69391690283</v>
      </c>
      <c r="D31" s="3">
        <v>99375.47017330311</v>
      </c>
      <c r="G31" s="59">
        <f t="shared" si="2"/>
        <v>25</v>
      </c>
      <c r="H31" s="62" t="s">
        <v>79</v>
      </c>
      <c r="I31" s="59">
        <f t="shared" si="0"/>
        <v>0.021537007278835077</v>
      </c>
      <c r="J31" s="59">
        <f t="shared" si="3"/>
        <v>0.37511680225396377</v>
      </c>
      <c r="K31" s="59">
        <f t="shared" si="1"/>
        <v>0.008078893300556956</v>
      </c>
    </row>
    <row r="32" spans="1:11" ht="12.75">
      <c r="A32" s="2" t="s">
        <v>14</v>
      </c>
      <c r="B32" s="3">
        <v>30</v>
      </c>
      <c r="C32" s="3">
        <v>98943.83539256177</v>
      </c>
      <c r="D32" s="3">
        <v>99354.9312511277</v>
      </c>
      <c r="G32" s="59">
        <f t="shared" si="2"/>
        <v>26</v>
      </c>
      <c r="H32" s="62" t="s">
        <v>80</v>
      </c>
      <c r="I32" s="59">
        <f t="shared" si="0"/>
        <v>0.02286962601685743</v>
      </c>
      <c r="J32" s="59">
        <f t="shared" si="3"/>
        <v>0.3606892329365037</v>
      </c>
      <c r="K32" s="59">
        <f t="shared" si="1"/>
        <v>0.008248827865565014</v>
      </c>
    </row>
    <row r="33" spans="1:11" ht="12.75">
      <c r="A33" s="2" t="s">
        <v>14</v>
      </c>
      <c r="B33" s="3">
        <v>31</v>
      </c>
      <c r="C33" s="3">
        <v>98893.56301923716</v>
      </c>
      <c r="D33" s="3">
        <v>99333.72592815077</v>
      </c>
      <c r="G33" s="59">
        <f t="shared" si="2"/>
        <v>27</v>
      </c>
      <c r="H33" s="62" t="s">
        <v>81</v>
      </c>
      <c r="I33" s="59">
        <f t="shared" si="0"/>
        <v>0.02418759464966077</v>
      </c>
      <c r="J33" s="59">
        <f t="shared" si="3"/>
        <v>0.3468165701312535</v>
      </c>
      <c r="K33" s="59">
        <f t="shared" si="1"/>
        <v>0.008388658616120407</v>
      </c>
    </row>
    <row r="34" spans="1:11" ht="12.75">
      <c r="A34" s="2" t="s">
        <v>14</v>
      </c>
      <c r="B34" s="3">
        <v>32</v>
      </c>
      <c r="C34" s="3">
        <v>98840.67276386321</v>
      </c>
      <c r="D34" s="3">
        <v>99311.1086320942</v>
      </c>
      <c r="G34" s="59">
        <f t="shared" si="2"/>
        <v>28</v>
      </c>
      <c r="H34" s="62" t="s">
        <v>82</v>
      </c>
      <c r="I34" s="59">
        <f t="shared" si="0"/>
        <v>0.02519504250078775</v>
      </c>
      <c r="J34" s="59">
        <f t="shared" si="3"/>
        <v>0.3334774712800514</v>
      </c>
      <c r="K34" s="59">
        <f t="shared" si="1"/>
        <v>0.008401979061956121</v>
      </c>
    </row>
    <row r="35" spans="1:11" ht="12.75">
      <c r="A35" s="2" t="s">
        <v>14</v>
      </c>
      <c r="B35" s="3">
        <v>33</v>
      </c>
      <c r="C35" s="3">
        <v>98784.22979768142</v>
      </c>
      <c r="D35" s="3">
        <v>99286.7863484791</v>
      </c>
      <c r="G35" s="59">
        <f t="shared" si="2"/>
        <v>29</v>
      </c>
      <c r="H35" s="62" t="s">
        <v>83</v>
      </c>
      <c r="I35" s="59">
        <f t="shared" si="0"/>
        <v>0.027180171475537973</v>
      </c>
      <c r="J35" s="59">
        <f t="shared" si="3"/>
        <v>0.3206514146923571</v>
      </c>
      <c r="K35" s="59">
        <f t="shared" si="1"/>
        <v>0.008715360435212103</v>
      </c>
    </row>
    <row r="36" spans="1:11" ht="12.75">
      <c r="A36" s="2" t="s">
        <v>14</v>
      </c>
      <c r="B36" s="3">
        <v>34</v>
      </c>
      <c r="C36" s="3">
        <v>98725.50652443588</v>
      </c>
      <c r="D36" s="3">
        <v>99260.17153253053</v>
      </c>
      <c r="G36" s="59">
        <f t="shared" si="2"/>
        <v>30</v>
      </c>
      <c r="H36" s="62" t="s">
        <v>84</v>
      </c>
      <c r="I36" s="59">
        <f t="shared" si="0"/>
        <v>0.029508194955906807</v>
      </c>
      <c r="J36" s="59">
        <f t="shared" si="3"/>
        <v>0.30831866797342034</v>
      </c>
      <c r="K36" s="59">
        <f t="shared" si="1"/>
        <v>0.009097927363105187</v>
      </c>
    </row>
    <row r="37" spans="1:4" ht="12.75">
      <c r="A37" s="2" t="s">
        <v>14</v>
      </c>
      <c r="B37" s="3">
        <v>35</v>
      </c>
      <c r="C37" s="3">
        <v>98662.9283748703</v>
      </c>
      <c r="D37" s="3">
        <v>99229.8971802131</v>
      </c>
    </row>
    <row r="38" spans="1:4" ht="12.75">
      <c r="A38" s="2" t="s">
        <v>14</v>
      </c>
      <c r="B38" s="3">
        <v>36</v>
      </c>
      <c r="C38" s="3">
        <v>98595.6363112015</v>
      </c>
      <c r="D38" s="3">
        <v>99195.51501313913</v>
      </c>
    </row>
    <row r="39" spans="1:4" ht="12.75">
      <c r="A39" s="2" t="s">
        <v>14</v>
      </c>
      <c r="B39" s="3">
        <v>37</v>
      </c>
      <c r="C39" s="3">
        <v>98524.8032341628</v>
      </c>
      <c r="D39" s="3">
        <v>99156.15423278192</v>
      </c>
    </row>
    <row r="40" spans="1:4" ht="12.75">
      <c r="A40" s="2" t="s">
        <v>14</v>
      </c>
      <c r="B40" s="3">
        <v>38</v>
      </c>
      <c r="C40" s="3">
        <v>98449.51550577141</v>
      </c>
      <c r="D40" s="3">
        <v>99111.35151605339</v>
      </c>
    </row>
    <row r="41" spans="1:4" ht="12.75">
      <c r="A41" s="2" t="s">
        <v>14</v>
      </c>
      <c r="B41" s="3">
        <v>39</v>
      </c>
      <c r="C41" s="3">
        <v>98368.6638411623</v>
      </c>
      <c r="D41" s="3">
        <v>99060.64515750426</v>
      </c>
    </row>
    <row r="42" spans="1:4" ht="12.75">
      <c r="A42" s="2" t="s">
        <v>14</v>
      </c>
      <c r="B42" s="3">
        <v>40</v>
      </c>
      <c r="C42" s="3">
        <v>98281.35673357008</v>
      </c>
      <c r="D42" s="3">
        <v>99005.76258826765</v>
      </c>
    </row>
    <row r="43" spans="1:4" ht="12.75">
      <c r="A43" s="2" t="s">
        <v>14</v>
      </c>
      <c r="B43" s="3">
        <v>41</v>
      </c>
      <c r="C43" s="3">
        <v>98186.90540130841</v>
      </c>
      <c r="D43" s="3">
        <v>98947.68580793338</v>
      </c>
    </row>
    <row r="44" spans="1:4" ht="12.75">
      <c r="A44" s="2" t="s">
        <v>14</v>
      </c>
      <c r="B44" s="3">
        <v>42</v>
      </c>
      <c r="C44" s="3">
        <v>98084.02516182892</v>
      </c>
      <c r="D44" s="3">
        <v>98885.18649166965</v>
      </c>
    </row>
    <row r="45" spans="1:4" ht="12.75">
      <c r="A45" s="2" t="s">
        <v>14</v>
      </c>
      <c r="B45" s="3">
        <v>43</v>
      </c>
      <c r="C45" s="3">
        <v>97972.78316469163</v>
      </c>
      <c r="D45" s="3">
        <v>98817.78535970507</v>
      </c>
    </row>
    <row r="46" spans="1:4" ht="12.75">
      <c r="A46" s="2" t="s">
        <v>14</v>
      </c>
      <c r="B46" s="3">
        <v>44</v>
      </c>
      <c r="C46" s="3">
        <v>97850.76786053833</v>
      </c>
      <c r="D46" s="3">
        <v>98744.80150797195</v>
      </c>
    </row>
    <row r="47" spans="1:4" ht="12.75">
      <c r="A47" s="2" t="s">
        <v>14</v>
      </c>
      <c r="B47" s="3">
        <v>45</v>
      </c>
      <c r="C47" s="3">
        <v>97715.84926479685</v>
      </c>
      <c r="D47" s="3">
        <v>98662.92231856154</v>
      </c>
    </row>
    <row r="48" spans="1:4" ht="12.75">
      <c r="A48" s="2" t="s">
        <v>14</v>
      </c>
      <c r="B48" s="3">
        <v>46</v>
      </c>
      <c r="C48" s="3">
        <v>97566.05868514185</v>
      </c>
      <c r="D48" s="3">
        <v>98569.75492101612</v>
      </c>
    </row>
    <row r="49" spans="1:4" ht="12.75">
      <c r="A49" s="2" t="s">
        <v>14</v>
      </c>
      <c r="B49" s="3">
        <v>47</v>
      </c>
      <c r="C49" s="3">
        <v>97399.42171087115</v>
      </c>
      <c r="D49" s="3">
        <v>98467.21280497179</v>
      </c>
    </row>
    <row r="50" spans="1:4" ht="12.75">
      <c r="A50" s="2" t="s">
        <v>14</v>
      </c>
      <c r="B50" s="3">
        <v>48</v>
      </c>
      <c r="C50" s="3">
        <v>97214.79136707602</v>
      </c>
      <c r="D50" s="3">
        <v>98351.70485631879</v>
      </c>
    </row>
    <row r="51" spans="1:4" ht="12.75">
      <c r="A51" s="2" t="s">
        <v>14</v>
      </c>
      <c r="B51" s="3">
        <v>49</v>
      </c>
      <c r="C51" s="3">
        <v>97013.05900921437</v>
      </c>
      <c r="D51" s="3">
        <v>98223.53684861823</v>
      </c>
    </row>
    <row r="52" spans="1:4" ht="12.75">
      <c r="A52" s="2" t="s">
        <v>14</v>
      </c>
      <c r="B52" s="3">
        <v>50</v>
      </c>
      <c r="C52" s="3">
        <v>96790.70313770407</v>
      </c>
      <c r="D52" s="3">
        <v>98086.0229147948</v>
      </c>
    </row>
    <row r="53" spans="1:4" ht="12.75">
      <c r="A53" s="2" t="s">
        <v>14</v>
      </c>
      <c r="B53" s="3">
        <v>51</v>
      </c>
      <c r="C53" s="3">
        <v>96547.5939286331</v>
      </c>
      <c r="D53" s="3">
        <v>97934.10728250437</v>
      </c>
    </row>
    <row r="54" spans="1:4" ht="12.75">
      <c r="A54" s="2" t="s">
        <v>14</v>
      </c>
      <c r="B54" s="3">
        <v>52</v>
      </c>
      <c r="C54" s="3">
        <v>96287.35278562628</v>
      </c>
      <c r="D54" s="3">
        <v>97768.69559596315</v>
      </c>
    </row>
    <row r="55" spans="1:4" ht="12.75">
      <c r="A55" s="2" t="s">
        <v>14</v>
      </c>
      <c r="B55" s="3">
        <v>53</v>
      </c>
      <c r="C55" s="3">
        <v>95995.07637773962</v>
      </c>
      <c r="D55" s="3">
        <v>97587.53900220642</v>
      </c>
    </row>
    <row r="56" spans="1:4" ht="12.75">
      <c r="A56" s="2" t="s">
        <v>14</v>
      </c>
      <c r="B56" s="3">
        <v>54</v>
      </c>
      <c r="C56" s="3">
        <v>95677.84816848945</v>
      </c>
      <c r="D56" s="3">
        <v>97390.76739206394</v>
      </c>
    </row>
    <row r="57" spans="1:4" ht="12.75">
      <c r="A57" s="2" t="s">
        <v>14</v>
      </c>
      <c r="B57" s="3">
        <v>55</v>
      </c>
      <c r="C57" s="3">
        <v>95324.7194096907</v>
      </c>
      <c r="D57" s="3">
        <v>97179.39923568527</v>
      </c>
    </row>
    <row r="58" spans="1:4" ht="12.75">
      <c r="A58" s="2" t="s">
        <v>14</v>
      </c>
      <c r="B58" s="3">
        <v>56</v>
      </c>
      <c r="C58" s="3">
        <v>94932.105487858</v>
      </c>
      <c r="D58" s="3">
        <v>96950.83911944689</v>
      </c>
    </row>
    <row r="59" spans="1:4" ht="12.75">
      <c r="A59" s="2" t="s">
        <v>14</v>
      </c>
      <c r="B59" s="3">
        <v>57</v>
      </c>
      <c r="C59" s="3">
        <v>94493.1299388716</v>
      </c>
      <c r="D59" s="3">
        <v>96695.53459676007</v>
      </c>
    </row>
    <row r="60" spans="1:4" ht="12.75">
      <c r="A60" s="2" t="s">
        <v>14</v>
      </c>
      <c r="B60" s="3">
        <v>58</v>
      </c>
      <c r="C60" s="3">
        <v>94010.60833028915</v>
      </c>
      <c r="D60" s="3">
        <v>96419.06079033032</v>
      </c>
    </row>
    <row r="61" spans="1:4" ht="12.75">
      <c r="A61" s="2" t="s">
        <v>14</v>
      </c>
      <c r="B61" s="3">
        <v>59</v>
      </c>
      <c r="C61" s="3">
        <v>93479.46437502644</v>
      </c>
      <c r="D61" s="3">
        <v>96115.97325787957</v>
      </c>
    </row>
    <row r="62" spans="1:4" ht="12.75">
      <c r="A62" s="2" t="s">
        <v>14</v>
      </c>
      <c r="B62" s="3">
        <v>60</v>
      </c>
      <c r="C62" s="3">
        <v>92906.98211327412</v>
      </c>
      <c r="D62" s="3">
        <v>95789.48267527827</v>
      </c>
    </row>
    <row r="63" spans="1:4" ht="12.75">
      <c r="A63" s="2" t="s">
        <v>14</v>
      </c>
      <c r="B63" s="3">
        <v>61</v>
      </c>
      <c r="C63" s="3">
        <v>92284.2024563535</v>
      </c>
      <c r="D63" s="3">
        <v>95442.26400058209</v>
      </c>
    </row>
    <row r="64" spans="1:4" ht="12.75">
      <c r="A64" s="2" t="s">
        <v>14</v>
      </c>
      <c r="B64" s="3">
        <v>62</v>
      </c>
      <c r="C64" s="3">
        <v>91606.23656300789</v>
      </c>
      <c r="D64" s="3">
        <v>95067.96521058309</v>
      </c>
    </row>
    <row r="65" spans="1:4" ht="12.75">
      <c r="A65" s="2" t="s">
        <v>14</v>
      </c>
      <c r="B65" s="3">
        <v>63</v>
      </c>
      <c r="C65" s="3">
        <v>90868.06251603478</v>
      </c>
      <c r="D65" s="3">
        <v>94663.085006946</v>
      </c>
    </row>
    <row r="66" spans="1:4" ht="12.75">
      <c r="A66" s="2" t="s">
        <v>14</v>
      </c>
      <c r="B66" s="3">
        <v>64</v>
      </c>
      <c r="C66" s="3">
        <v>90055.39672045139</v>
      </c>
      <c r="D66" s="3">
        <v>94215.95623111674</v>
      </c>
    </row>
    <row r="67" spans="1:4" ht="12.75">
      <c r="A67" s="2" t="s">
        <v>14</v>
      </c>
      <c r="B67" s="3">
        <v>65</v>
      </c>
      <c r="C67" s="3">
        <v>89171.8695271048</v>
      </c>
      <c r="D67" s="3">
        <v>93713.17089637027</v>
      </c>
    </row>
    <row r="68" spans="1:4" ht="12.75">
      <c r="A68" s="2" t="s">
        <v>14</v>
      </c>
      <c r="B68" s="3">
        <v>66</v>
      </c>
      <c r="C68" s="3">
        <v>88189.9338679958</v>
      </c>
      <c r="D68" s="3">
        <v>93148.84611247138</v>
      </c>
    </row>
    <row r="69" spans="1:4" ht="12.75">
      <c r="A69" s="2" t="s">
        <v>14</v>
      </c>
      <c r="B69" s="3">
        <v>67</v>
      </c>
      <c r="C69" s="3">
        <v>87106.58402717985</v>
      </c>
      <c r="D69" s="3">
        <v>92533.56351882544</v>
      </c>
    </row>
    <row r="70" spans="1:4" ht="12.75">
      <c r="A70" s="2" t="s">
        <v>14</v>
      </c>
      <c r="B70" s="3">
        <v>68</v>
      </c>
      <c r="C70" s="3">
        <v>85911.6471968366</v>
      </c>
      <c r="D70" s="3">
        <v>91860.01726198572</v>
      </c>
    </row>
    <row r="71" spans="1:4" ht="12.75">
      <c r="A71" s="2" t="s">
        <v>14</v>
      </c>
      <c r="B71" s="3">
        <v>69</v>
      </c>
      <c r="C71" s="3">
        <v>84683.32542103983</v>
      </c>
      <c r="D71" s="3">
        <v>91164.79217474165</v>
      </c>
    </row>
    <row r="72" spans="1:4" ht="12.75">
      <c r="A72" s="2" t="s">
        <v>14</v>
      </c>
      <c r="B72" s="3">
        <v>70</v>
      </c>
      <c r="C72" s="3">
        <v>83381.10504387804</v>
      </c>
      <c r="D72" s="3">
        <v>90419.79805132927</v>
      </c>
    </row>
    <row r="73" spans="1:4" ht="12.75">
      <c r="A73" s="2" t="s">
        <v>14</v>
      </c>
      <c r="B73" s="3">
        <v>71</v>
      </c>
      <c r="C73" s="3">
        <v>81980.15406077392</v>
      </c>
      <c r="D73" s="3">
        <v>89592.93341149534</v>
      </c>
    </row>
    <row r="74" spans="1:4" ht="12.75">
      <c r="A74" s="2" t="s">
        <v>14</v>
      </c>
      <c r="B74" s="3">
        <v>72</v>
      </c>
      <c r="C74" s="3">
        <v>80421.74822314792</v>
      </c>
      <c r="D74" s="3">
        <v>88655.47058530948</v>
      </c>
    </row>
    <row r="75" spans="1:4" ht="12.75">
      <c r="A75" s="2" t="s">
        <v>14</v>
      </c>
      <c r="B75" s="3">
        <v>73</v>
      </c>
      <c r="C75" s="3">
        <v>78700.70109730054</v>
      </c>
      <c r="D75" s="3">
        <v>87610.2881921569</v>
      </c>
    </row>
    <row r="76" spans="1:4" ht="12.75">
      <c r="A76" s="2" t="s">
        <v>14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14</v>
      </c>
      <c r="B77" s="3">
        <v>75</v>
      </c>
      <c r="C77" s="3">
        <v>74676.91643010851</v>
      </c>
      <c r="D77" s="3">
        <v>85122.95979695991</v>
      </c>
    </row>
    <row r="78" spans="1:4" ht="12.75">
      <c r="A78" s="2" t="s">
        <v>14</v>
      </c>
      <c r="B78" s="3">
        <v>76</v>
      </c>
      <c r="C78" s="3">
        <v>72463.34924744055</v>
      </c>
      <c r="D78" s="3">
        <v>83703.12585213858</v>
      </c>
    </row>
    <row r="79" spans="1:4" ht="12.75">
      <c r="A79" s="2" t="s">
        <v>14</v>
      </c>
      <c r="B79" s="3">
        <v>77</v>
      </c>
      <c r="C79" s="3">
        <v>70122.21495409012</v>
      </c>
      <c r="D79" s="3">
        <v>82152.21658119331</v>
      </c>
    </row>
    <row r="80" spans="1:4" ht="12.75">
      <c r="A80" s="2" t="s">
        <v>14</v>
      </c>
      <c r="B80" s="3">
        <v>78</v>
      </c>
      <c r="C80" s="3">
        <v>67683.56907485453</v>
      </c>
      <c r="D80" s="3">
        <v>80475.98932624796</v>
      </c>
    </row>
    <row r="81" spans="1:4" ht="12.75">
      <c r="A81" s="2" t="s">
        <v>14</v>
      </c>
      <c r="B81" s="3">
        <v>79</v>
      </c>
      <c r="C81" s="3">
        <v>65052.78116633384</v>
      </c>
      <c r="D81" s="3">
        <v>78605.38289707164</v>
      </c>
    </row>
    <row r="82" spans="1:4" ht="12.75">
      <c r="A82" s="2" t="s">
        <v>14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14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14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14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14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14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14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14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14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14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14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14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14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14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14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14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14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14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14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14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14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14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14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14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14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14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14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14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14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14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14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14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14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14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14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14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14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14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14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14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14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2" width="9.28125" style="6" customWidth="1"/>
    <col min="3" max="3" width="9.28125" style="6" bestFit="1" customWidth="1"/>
    <col min="4" max="4" width="9.28125" style="6" customWidth="1"/>
    <col min="8" max="8" width="13.421875" style="0" bestFit="1" customWidth="1"/>
  </cols>
  <sheetData>
    <row r="1" spans="1:6" ht="15">
      <c r="A1" s="1" t="s">
        <v>10</v>
      </c>
      <c r="B1" s="1" t="s">
        <v>11</v>
      </c>
      <c r="C1" s="1" t="s">
        <v>12</v>
      </c>
      <c r="D1" s="1" t="s">
        <v>13</v>
      </c>
      <c r="F1" s="28" t="s">
        <v>56</v>
      </c>
    </row>
    <row r="2" spans="1:6" ht="12.75">
      <c r="A2" s="2" t="s">
        <v>14</v>
      </c>
      <c r="B2" s="3">
        <v>0</v>
      </c>
      <c r="C2" s="3">
        <v>100000</v>
      </c>
      <c r="D2" s="3">
        <v>100000</v>
      </c>
      <c r="F2" s="29"/>
    </row>
    <row r="3" spans="1:6" ht="12.75">
      <c r="A3" s="2" t="s">
        <v>14</v>
      </c>
      <c r="B3" s="3">
        <v>1</v>
      </c>
      <c r="C3" s="3">
        <v>99676.80799999999</v>
      </c>
      <c r="D3" s="3">
        <v>99725.837</v>
      </c>
      <c r="F3" s="29" t="s">
        <v>0</v>
      </c>
    </row>
    <row r="4" spans="1:6" ht="12.75">
      <c r="A4" s="2" t="s">
        <v>14</v>
      </c>
      <c r="B4" s="3">
        <v>2</v>
      </c>
      <c r="C4" s="3">
        <v>99659.35259738303</v>
      </c>
      <c r="D4" s="3">
        <v>99705.15984495642</v>
      </c>
      <c r="F4" s="30" t="s">
        <v>1</v>
      </c>
    </row>
    <row r="5" spans="1:6" ht="12.75">
      <c r="A5" s="2" t="s">
        <v>14</v>
      </c>
      <c r="B5" s="3">
        <v>3</v>
      </c>
      <c r="C5" s="3">
        <v>99644.91195719167</v>
      </c>
      <c r="D5" s="3">
        <v>99690.00864886638</v>
      </c>
      <c r="F5" s="23" t="s">
        <v>15</v>
      </c>
    </row>
    <row r="6" spans="1:4" ht="12.75">
      <c r="A6" s="2" t="s">
        <v>14</v>
      </c>
      <c r="B6" s="3">
        <v>4</v>
      </c>
      <c r="C6" s="3">
        <v>99633.07314520203</v>
      </c>
      <c r="D6" s="3">
        <v>99678.89321290202</v>
      </c>
    </row>
    <row r="7" spans="1:6" ht="12.75">
      <c r="A7" s="2" t="s">
        <v>14</v>
      </c>
      <c r="B7" s="3">
        <v>5</v>
      </c>
      <c r="C7" s="3">
        <v>99623.271243466</v>
      </c>
      <c r="D7" s="3">
        <v>99670.43944596863</v>
      </c>
      <c r="F7" s="6"/>
    </row>
    <row r="8" spans="1:14" ht="12.75">
      <c r="A8" s="2" t="s">
        <v>14</v>
      </c>
      <c r="B8" s="3">
        <v>6</v>
      </c>
      <c r="C8" s="3">
        <v>99614.68570995024</v>
      </c>
      <c r="D8" s="3">
        <v>99662.91034097289</v>
      </c>
      <c r="F8" s="27" t="s">
        <v>16</v>
      </c>
      <c r="N8" s="56">
        <f>SUM(J13:J52)*10000</f>
        <v>3608.6914152116688</v>
      </c>
    </row>
    <row r="9" spans="1:4" ht="12.75">
      <c r="A9" s="2" t="s">
        <v>14</v>
      </c>
      <c r="B9" s="3">
        <v>7</v>
      </c>
      <c r="C9" s="3">
        <v>99606.97951786371</v>
      </c>
      <c r="D9" s="3">
        <v>99655.68976311869</v>
      </c>
    </row>
    <row r="10" spans="1:4" ht="12.75">
      <c r="A10" s="2" t="s">
        <v>14</v>
      </c>
      <c r="B10" s="3">
        <v>8</v>
      </c>
      <c r="C10" s="3">
        <v>99599.03187696799</v>
      </c>
      <c r="D10" s="3">
        <v>99648.72682007494</v>
      </c>
    </row>
    <row r="11" spans="1:13" ht="12.75">
      <c r="A11" s="2" t="s">
        <v>14</v>
      </c>
      <c r="B11" s="3">
        <v>9</v>
      </c>
      <c r="C11" s="3">
        <v>99590.63069862917</v>
      </c>
      <c r="D11" s="3">
        <v>99642.06629917429</v>
      </c>
      <c r="G11" s="6"/>
      <c r="H11" s="6"/>
      <c r="I11" s="10">
        <v>1.04</v>
      </c>
      <c r="J11" s="10"/>
      <c r="K11" s="10"/>
      <c r="L11" s="10"/>
      <c r="M11" s="6"/>
    </row>
    <row r="12" spans="1:13" ht="12.75">
      <c r="A12" s="2" t="s">
        <v>14</v>
      </c>
      <c r="B12" s="3">
        <v>10</v>
      </c>
      <c r="C12" s="3">
        <v>99582.24217980543</v>
      </c>
      <c r="D12" s="3">
        <v>99636.01702932926</v>
      </c>
      <c r="F12" s="60" t="s">
        <v>64</v>
      </c>
      <c r="G12" s="60" t="s">
        <v>135</v>
      </c>
      <c r="H12" s="60" t="s">
        <v>138</v>
      </c>
      <c r="I12" s="60" t="s">
        <v>139</v>
      </c>
      <c r="J12" s="60" t="s">
        <v>137</v>
      </c>
      <c r="K12" s="10"/>
      <c r="L12" s="10"/>
      <c r="M12" s="6"/>
    </row>
    <row r="13" spans="1:13" ht="12.75">
      <c r="A13" s="2" t="s">
        <v>14</v>
      </c>
      <c r="B13" s="3">
        <v>11</v>
      </c>
      <c r="C13" s="3">
        <v>99573.97784952693</v>
      </c>
      <c r="D13" s="3">
        <v>99630.09964627789</v>
      </c>
      <c r="F13" s="58">
        <v>11</v>
      </c>
      <c r="G13" s="62" t="s">
        <v>95</v>
      </c>
      <c r="H13" s="58">
        <f>(C82-C83)/$C$72</f>
        <v>0.037726221467478935</v>
      </c>
      <c r="I13" s="57">
        <f>$I$11^(-F13)</f>
        <v>0.6495809315632679</v>
      </c>
      <c r="J13" s="57">
        <f>H13*I13</f>
        <v>0.02450623408520712</v>
      </c>
      <c r="K13" s="10"/>
      <c r="L13" s="10"/>
      <c r="M13" s="6"/>
    </row>
    <row r="14" spans="1:13" ht="12.75">
      <c r="A14" s="2" t="s">
        <v>14</v>
      </c>
      <c r="B14" s="3">
        <v>12</v>
      </c>
      <c r="C14" s="3">
        <v>99565.5518995213</v>
      </c>
      <c r="D14" s="3">
        <v>99623.82892780616</v>
      </c>
      <c r="F14" s="58">
        <f>F13+1</f>
        <v>12</v>
      </c>
      <c r="G14" s="62" t="s">
        <v>96</v>
      </c>
      <c r="H14" s="58">
        <f aca="true" t="shared" si="0" ref="H14:H52">(C83-C84)/$C$72</f>
        <v>0.04065270217852994</v>
      </c>
      <c r="I14" s="57">
        <f aca="true" t="shared" si="1" ref="I14:I52">$I$11^(-F14)</f>
        <v>0.6245970495800651</v>
      </c>
      <c r="J14" s="57">
        <f aca="true" t="shared" si="2" ref="J14:J52">H14*I14</f>
        <v>0.025391557838166885</v>
      </c>
      <c r="K14" s="6"/>
      <c r="L14" s="6"/>
      <c r="M14" s="10"/>
    </row>
    <row r="15" spans="1:10" ht="12.75">
      <c r="A15" s="2" t="s">
        <v>14</v>
      </c>
      <c r="B15" s="3">
        <v>13</v>
      </c>
      <c r="C15" s="3">
        <v>99555.89702795362</v>
      </c>
      <c r="D15" s="3">
        <v>99616.82537263253</v>
      </c>
      <c r="F15" s="58">
        <f aca="true" t="shared" si="3" ref="F15:F52">F14+1</f>
        <v>13</v>
      </c>
      <c r="G15" s="62" t="s">
        <v>97</v>
      </c>
      <c r="H15" s="58">
        <f t="shared" si="0"/>
        <v>0.04309967133817469</v>
      </c>
      <c r="I15" s="57">
        <f t="shared" si="1"/>
        <v>0.600574086134678</v>
      </c>
      <c r="J15" s="57">
        <f t="shared" si="2"/>
        <v>0.025884545726629238</v>
      </c>
    </row>
    <row r="16" spans="1:13" ht="12.75">
      <c r="A16" s="2" t="s">
        <v>14</v>
      </c>
      <c r="B16" s="3">
        <v>14</v>
      </c>
      <c r="C16" s="3">
        <v>99543.8149242903</v>
      </c>
      <c r="D16" s="3">
        <v>99608.50936005042</v>
      </c>
      <c r="F16" s="58">
        <f t="shared" si="3"/>
        <v>14</v>
      </c>
      <c r="G16" s="62" t="s">
        <v>98</v>
      </c>
      <c r="H16" s="58">
        <f t="shared" si="0"/>
        <v>0.04600694138819898</v>
      </c>
      <c r="I16" s="57">
        <f t="shared" si="1"/>
        <v>0.5774750828218058</v>
      </c>
      <c r="J16" s="57">
        <f t="shared" si="2"/>
        <v>0.026567862288528175</v>
      </c>
      <c r="K16" s="6"/>
      <c r="L16" s="6"/>
      <c r="M16" s="6"/>
    </row>
    <row r="17" spans="1:10" ht="12.75">
      <c r="A17" s="2" t="s">
        <v>14</v>
      </c>
      <c r="B17" s="3">
        <v>15</v>
      </c>
      <c r="C17" s="3">
        <v>99528.625533571</v>
      </c>
      <c r="D17" s="3">
        <v>99599.22684306315</v>
      </c>
      <c r="F17" s="58">
        <f t="shared" si="3"/>
        <v>15</v>
      </c>
      <c r="G17" s="62" t="s">
        <v>99</v>
      </c>
      <c r="H17" s="58">
        <f t="shared" si="0"/>
        <v>0.04835191077189907</v>
      </c>
      <c r="I17" s="57">
        <f t="shared" si="1"/>
        <v>0.5552645027132748</v>
      </c>
      <c r="J17" s="57">
        <f t="shared" si="2"/>
        <v>0.026848099689995172</v>
      </c>
    </row>
    <row r="18" spans="1:10" ht="12.75">
      <c r="A18" s="2" t="s">
        <v>14</v>
      </c>
      <c r="B18" s="3">
        <v>16</v>
      </c>
      <c r="C18" s="3">
        <v>99509.08408323374</v>
      </c>
      <c r="D18" s="3">
        <v>99588.97907861328</v>
      </c>
      <c r="F18" s="58">
        <f t="shared" si="3"/>
        <v>16</v>
      </c>
      <c r="G18" s="62" t="s">
        <v>100</v>
      </c>
      <c r="H18" s="58">
        <f t="shared" si="0"/>
        <v>0.04967408387178133</v>
      </c>
      <c r="I18" s="57">
        <f t="shared" si="1"/>
        <v>0.533908175685841</v>
      </c>
      <c r="J18" s="57">
        <f t="shared" si="2"/>
        <v>0.026521399498848228</v>
      </c>
    </row>
    <row r="19" spans="1:17" ht="12.75">
      <c r="A19" s="2" t="s">
        <v>14</v>
      </c>
      <c r="B19" s="3">
        <v>17</v>
      </c>
      <c r="C19" s="3">
        <v>99484.11924421895</v>
      </c>
      <c r="D19" s="3">
        <v>99577.8340759646</v>
      </c>
      <c r="F19" s="58">
        <f t="shared" si="3"/>
        <v>17</v>
      </c>
      <c r="G19" s="62" t="s">
        <v>101</v>
      </c>
      <c r="H19" s="58">
        <f t="shared" si="0"/>
        <v>0.050744187800978745</v>
      </c>
      <c r="I19" s="57">
        <f t="shared" si="1"/>
        <v>0.5133732458517702</v>
      </c>
      <c r="J19" s="57">
        <f t="shared" si="2"/>
        <v>0.02605070839950026</v>
      </c>
      <c r="P19" s="53"/>
      <c r="Q19" s="53"/>
    </row>
    <row r="20" spans="1:16" ht="12.75">
      <c r="A20" s="2" t="s">
        <v>14</v>
      </c>
      <c r="B20" s="3">
        <v>18</v>
      </c>
      <c r="C20" s="3">
        <v>99453.68108309498</v>
      </c>
      <c r="D20" s="3">
        <v>99565.42468628204</v>
      </c>
      <c r="F20" s="58">
        <f t="shared" si="3"/>
        <v>18</v>
      </c>
      <c r="G20" s="62" t="s">
        <v>102</v>
      </c>
      <c r="H20" s="58">
        <f t="shared" si="0"/>
        <v>0.05111369412282955</v>
      </c>
      <c r="I20" s="57">
        <f t="shared" si="1"/>
        <v>0.4936281210113175</v>
      </c>
      <c r="J20" s="57">
        <f t="shared" si="2"/>
        <v>0.025231156787799573</v>
      </c>
      <c r="P20" s="52"/>
    </row>
    <row r="21" spans="1:10" ht="12.75">
      <c r="A21" s="2" t="s">
        <v>14</v>
      </c>
      <c r="B21" s="3">
        <v>19</v>
      </c>
      <c r="C21" s="3">
        <v>99419.24425148315</v>
      </c>
      <c r="D21" s="3">
        <v>99552.05603670941</v>
      </c>
      <c r="F21" s="58">
        <f t="shared" si="3"/>
        <v>19</v>
      </c>
      <c r="G21" s="62" t="s">
        <v>103</v>
      </c>
      <c r="H21" s="58">
        <f t="shared" si="0"/>
        <v>0.05050074404946123</v>
      </c>
      <c r="I21" s="57">
        <f t="shared" si="1"/>
        <v>0.47464242404934376</v>
      </c>
      <c r="J21" s="57">
        <f t="shared" si="2"/>
        <v>0.02396979557193175</v>
      </c>
    </row>
    <row r="22" spans="1:17" ht="12.75">
      <c r="A22" s="2" t="s">
        <v>14</v>
      </c>
      <c r="B22" s="3">
        <v>20</v>
      </c>
      <c r="C22" s="3">
        <v>99382.38556086936</v>
      </c>
      <c r="D22" s="3">
        <v>99537.71556303733</v>
      </c>
      <c r="F22" s="58">
        <f t="shared" si="3"/>
        <v>20</v>
      </c>
      <c r="G22" s="62" t="s">
        <v>104</v>
      </c>
      <c r="H22" s="58">
        <f t="shared" si="0"/>
        <v>0.04933856652240643</v>
      </c>
      <c r="I22" s="57">
        <f t="shared" si="1"/>
        <v>0.45638694620129205</v>
      </c>
      <c r="J22" s="57">
        <f t="shared" si="2"/>
        <v>0.022517477705110374</v>
      </c>
      <c r="P22" s="53"/>
      <c r="Q22" s="53"/>
    </row>
    <row r="23" spans="1:10" ht="12.75">
      <c r="A23" s="2" t="s">
        <v>14</v>
      </c>
      <c r="B23" s="3">
        <v>21</v>
      </c>
      <c r="C23" s="3">
        <v>99343.06392619835</v>
      </c>
      <c r="D23" s="3">
        <v>99521.97068718958</v>
      </c>
      <c r="F23" s="58">
        <f t="shared" si="3"/>
        <v>21</v>
      </c>
      <c r="G23" s="62" t="s">
        <v>105</v>
      </c>
      <c r="H23" s="58">
        <f t="shared" si="0"/>
        <v>0.047124536516375784</v>
      </c>
      <c r="I23" s="57">
        <f t="shared" si="1"/>
        <v>0.43883360211662686</v>
      </c>
      <c r="J23" s="57">
        <f t="shared" si="2"/>
        <v>0.020679830107557706</v>
      </c>
    </row>
    <row r="24" spans="1:10" ht="12.75">
      <c r="A24" s="2" t="s">
        <v>14</v>
      </c>
      <c r="B24" s="3">
        <v>22</v>
      </c>
      <c r="C24" s="3">
        <v>99302.00543787765</v>
      </c>
      <c r="D24" s="3">
        <v>99505.56747598092</v>
      </c>
      <c r="F24" s="58">
        <f t="shared" si="3"/>
        <v>22</v>
      </c>
      <c r="G24" s="62" t="s">
        <v>106</v>
      </c>
      <c r="H24" s="58">
        <f t="shared" si="0"/>
        <v>0.04322184352367981</v>
      </c>
      <c r="I24" s="57">
        <f t="shared" si="1"/>
        <v>0.4219553866506028</v>
      </c>
      <c r="J24" s="57">
        <f t="shared" si="2"/>
        <v>0.018237689695786166</v>
      </c>
    </row>
    <row r="25" spans="1:10" ht="12.75">
      <c r="A25" s="2" t="s">
        <v>14</v>
      </c>
      <c r="B25" s="3">
        <v>23</v>
      </c>
      <c r="C25" s="3">
        <v>99259.28670815834</v>
      </c>
      <c r="D25" s="3">
        <v>99488.67839601322</v>
      </c>
      <c r="F25" s="58">
        <f t="shared" si="3"/>
        <v>23</v>
      </c>
      <c r="G25" s="62" t="s">
        <v>107</v>
      </c>
      <c r="H25" s="58">
        <f t="shared" si="0"/>
        <v>0.03888423435088908</v>
      </c>
      <c r="I25" s="57">
        <f t="shared" si="1"/>
        <v>0.4057263333178873</v>
      </c>
      <c r="J25" s="57">
        <f t="shared" si="2"/>
        <v>0.015776357827059665</v>
      </c>
    </row>
    <row r="26" spans="1:10" ht="12.75">
      <c r="A26" s="2" t="s">
        <v>14</v>
      </c>
      <c r="B26" s="3">
        <v>24</v>
      </c>
      <c r="C26" s="3">
        <v>99214.33019202248</v>
      </c>
      <c r="D26" s="3">
        <v>99471.92450257133</v>
      </c>
      <c r="F26" s="58">
        <f t="shared" si="3"/>
        <v>24</v>
      </c>
      <c r="G26" s="62" t="s">
        <v>108</v>
      </c>
      <c r="H26" s="58">
        <f t="shared" si="0"/>
        <v>0.03403985400987239</v>
      </c>
      <c r="I26" s="57">
        <f t="shared" si="1"/>
        <v>0.3901214743441224</v>
      </c>
      <c r="J26" s="57">
        <f t="shared" si="2"/>
        <v>0.013279678032790104</v>
      </c>
    </row>
    <row r="27" spans="1:10" ht="12.75">
      <c r="A27" s="2" t="s">
        <v>14</v>
      </c>
      <c r="B27" s="3">
        <v>25</v>
      </c>
      <c r="C27" s="3">
        <v>99169.53095336756</v>
      </c>
      <c r="D27" s="3">
        <v>99453.93699446353</v>
      </c>
      <c r="F27" s="58">
        <f t="shared" si="3"/>
        <v>25</v>
      </c>
      <c r="G27" s="62" t="s">
        <v>109</v>
      </c>
      <c r="H27" s="58">
        <f t="shared" si="0"/>
        <v>0.028053127533144786</v>
      </c>
      <c r="I27" s="57">
        <f t="shared" si="1"/>
        <v>0.37511680225396377</v>
      </c>
      <c r="J27" s="57">
        <f t="shared" si="2"/>
        <v>0.0105231994934559</v>
      </c>
    </row>
    <row r="28" spans="1:10" ht="12.75">
      <c r="A28" s="2" t="s">
        <v>14</v>
      </c>
      <c r="B28" s="3">
        <v>26</v>
      </c>
      <c r="C28" s="3">
        <v>99125.07027755523</v>
      </c>
      <c r="D28" s="3">
        <v>99435.14915122591</v>
      </c>
      <c r="F28" s="58">
        <f t="shared" si="3"/>
        <v>26</v>
      </c>
      <c r="G28" s="62" t="s">
        <v>110</v>
      </c>
      <c r="H28" s="58">
        <f t="shared" si="0"/>
        <v>0.021996916737817743</v>
      </c>
      <c r="I28" s="57">
        <f t="shared" si="1"/>
        <v>0.3606892329365037</v>
      </c>
      <c r="J28" s="57">
        <f t="shared" si="2"/>
        <v>0.00793405102513162</v>
      </c>
    </row>
    <row r="29" spans="1:10" ht="12.75">
      <c r="A29" s="2" t="s">
        <v>14</v>
      </c>
      <c r="B29" s="3">
        <v>27</v>
      </c>
      <c r="C29" s="3">
        <v>99080.05560064079</v>
      </c>
      <c r="D29" s="3">
        <v>99415.65687893779</v>
      </c>
      <c r="F29" s="58">
        <f t="shared" si="3"/>
        <v>27</v>
      </c>
      <c r="G29" s="62" t="s">
        <v>111</v>
      </c>
      <c r="H29" s="58">
        <f t="shared" si="0"/>
        <v>0.017687416033469194</v>
      </c>
      <c r="I29" s="57">
        <f t="shared" si="1"/>
        <v>0.3468165701312535</v>
      </c>
      <c r="J29" s="57">
        <f t="shared" si="2"/>
        <v>0.006134288963212326</v>
      </c>
    </row>
    <row r="30" spans="1:10" ht="12.75">
      <c r="A30" s="2" t="s">
        <v>14</v>
      </c>
      <c r="B30" s="3">
        <v>28</v>
      </c>
      <c r="C30" s="3">
        <v>99036.31373769422</v>
      </c>
      <c r="D30" s="3">
        <v>99395.59082275335</v>
      </c>
      <c r="F30" s="58">
        <f t="shared" si="3"/>
        <v>28</v>
      </c>
      <c r="G30" s="62" t="s">
        <v>112</v>
      </c>
      <c r="H30" s="58">
        <f t="shared" si="0"/>
        <v>0.01419266570796224</v>
      </c>
      <c r="I30" s="57">
        <f t="shared" si="1"/>
        <v>0.3334774712800514</v>
      </c>
      <c r="J30" s="57">
        <f t="shared" si="2"/>
        <v>0.004732934271014348</v>
      </c>
    </row>
    <row r="31" spans="1:10" ht="12.75">
      <c r="A31" s="2" t="s">
        <v>14</v>
      </c>
      <c r="B31" s="3">
        <v>29</v>
      </c>
      <c r="C31" s="3">
        <v>98991.69391690283</v>
      </c>
      <c r="D31" s="3">
        <v>99375.47017330311</v>
      </c>
      <c r="F31" s="58">
        <f t="shared" si="3"/>
        <v>29</v>
      </c>
      <c r="G31" s="62" t="s">
        <v>113</v>
      </c>
      <c r="H31" s="58">
        <f t="shared" si="0"/>
        <v>0.011015392951435424</v>
      </c>
      <c r="I31" s="57">
        <f t="shared" si="1"/>
        <v>0.3206514146923571</v>
      </c>
      <c r="J31" s="57">
        <f t="shared" si="2"/>
        <v>0.0035321013332699873</v>
      </c>
    </row>
    <row r="32" spans="1:10" ht="12.75">
      <c r="A32" s="2" t="s">
        <v>14</v>
      </c>
      <c r="B32" s="3">
        <v>30</v>
      </c>
      <c r="C32" s="3">
        <v>98943.83539256177</v>
      </c>
      <c r="D32" s="3">
        <v>99354.9312511277</v>
      </c>
      <c r="F32" s="58">
        <f t="shared" si="3"/>
        <v>30</v>
      </c>
      <c r="G32" s="62" t="s">
        <v>114</v>
      </c>
      <c r="H32" s="58">
        <f t="shared" si="0"/>
        <v>0.008064573576511991</v>
      </c>
      <c r="I32" s="57">
        <f t="shared" si="1"/>
        <v>0.30831866797342034</v>
      </c>
      <c r="J32" s="57">
        <f t="shared" si="2"/>
        <v>0.0024864585828838193</v>
      </c>
    </row>
    <row r="33" spans="1:10" ht="12.75">
      <c r="A33" s="2" t="s">
        <v>14</v>
      </c>
      <c r="B33" s="3">
        <v>31</v>
      </c>
      <c r="C33" s="3">
        <v>98893.56301923716</v>
      </c>
      <c r="D33" s="3">
        <v>99333.72592815077</v>
      </c>
      <c r="F33" s="58">
        <f t="shared" si="3"/>
        <v>31</v>
      </c>
      <c r="G33" s="62" t="s">
        <v>115</v>
      </c>
      <c r="H33" s="58">
        <f t="shared" si="0"/>
        <v>0.005581557197552065</v>
      </c>
      <c r="I33" s="57">
        <f t="shared" si="1"/>
        <v>0.29646025766675027</v>
      </c>
      <c r="J33" s="57">
        <f t="shared" si="2"/>
        <v>0.0016547098849679898</v>
      </c>
    </row>
    <row r="34" spans="1:10" ht="12.75">
      <c r="A34" s="2" t="s">
        <v>14</v>
      </c>
      <c r="B34" s="3">
        <v>32</v>
      </c>
      <c r="C34" s="3">
        <v>98840.67276386321</v>
      </c>
      <c r="D34" s="3">
        <v>99311.1086320942</v>
      </c>
      <c r="F34" s="58">
        <f t="shared" si="3"/>
        <v>32</v>
      </c>
      <c r="G34" s="62" t="s">
        <v>116</v>
      </c>
      <c r="H34" s="58">
        <f t="shared" si="0"/>
        <v>0.0036103557009525672</v>
      </c>
      <c r="I34" s="57">
        <f t="shared" si="1"/>
        <v>0.28505794006418295</v>
      </c>
      <c r="J34" s="57">
        <f t="shared" si="2"/>
        <v>0.001029160559012518</v>
      </c>
    </row>
    <row r="35" spans="1:10" ht="12.75">
      <c r="A35" s="2" t="s">
        <v>14</v>
      </c>
      <c r="B35" s="3">
        <v>33</v>
      </c>
      <c r="C35" s="3">
        <v>98784.22979768142</v>
      </c>
      <c r="D35" s="3">
        <v>99286.7863484791</v>
      </c>
      <c r="F35" s="58">
        <f t="shared" si="3"/>
        <v>33</v>
      </c>
      <c r="G35" s="62" t="s">
        <v>117</v>
      </c>
      <c r="H35" s="58">
        <f t="shared" si="0"/>
        <v>0.002311674022101776</v>
      </c>
      <c r="I35" s="57">
        <f t="shared" si="1"/>
        <v>0.27409417313863743</v>
      </c>
      <c r="J35" s="57">
        <f t="shared" si="2"/>
        <v>0.0006336163796540545</v>
      </c>
    </row>
    <row r="36" spans="1:10" ht="12.75">
      <c r="A36" s="2" t="s">
        <v>14</v>
      </c>
      <c r="B36" s="3">
        <v>34</v>
      </c>
      <c r="C36" s="3">
        <v>98725.50652443588</v>
      </c>
      <c r="D36" s="3">
        <v>99260.17153253053</v>
      </c>
      <c r="F36" s="58">
        <f t="shared" si="3"/>
        <v>34</v>
      </c>
      <c r="G36" s="62" t="s">
        <v>118</v>
      </c>
      <c r="H36" s="58">
        <f t="shared" si="0"/>
        <v>0.001392368147003253</v>
      </c>
      <c r="I36" s="57">
        <f t="shared" si="1"/>
        <v>0.26355208955638215</v>
      </c>
      <c r="J36" s="57">
        <f t="shared" si="2"/>
        <v>0.00036696153457445524</v>
      </c>
    </row>
    <row r="37" spans="1:10" ht="12.75">
      <c r="A37" s="2" t="s">
        <v>14</v>
      </c>
      <c r="B37" s="3">
        <v>35</v>
      </c>
      <c r="C37" s="3">
        <v>98662.9283748703</v>
      </c>
      <c r="D37" s="3">
        <v>99229.8971802131</v>
      </c>
      <c r="F37" s="58">
        <f t="shared" si="3"/>
        <v>35</v>
      </c>
      <c r="G37" s="62" t="s">
        <v>119</v>
      </c>
      <c r="H37" s="58">
        <f t="shared" si="0"/>
        <v>0.000785181204429053</v>
      </c>
      <c r="I37" s="57">
        <f t="shared" si="1"/>
        <v>0.2534154707272905</v>
      </c>
      <c r="J37" s="57">
        <f t="shared" si="2"/>
        <v>0.00019897706452660937</v>
      </c>
    </row>
    <row r="38" spans="1:10" ht="12.75">
      <c r="A38" s="2" t="s">
        <v>14</v>
      </c>
      <c r="B38" s="3">
        <v>36</v>
      </c>
      <c r="C38" s="3">
        <v>98595.6363112015</v>
      </c>
      <c r="D38" s="3">
        <v>99195.51501313913</v>
      </c>
      <c r="F38" s="58">
        <f t="shared" si="3"/>
        <v>36</v>
      </c>
      <c r="G38" s="62" t="s">
        <v>120</v>
      </c>
      <c r="H38" s="58">
        <f t="shared" si="0"/>
        <v>0.0004125360036313744</v>
      </c>
      <c r="I38" s="57">
        <f t="shared" si="1"/>
        <v>0.24366872185316396</v>
      </c>
      <c r="J38" s="57">
        <f t="shared" si="2"/>
        <v>0.00010052212072326922</v>
      </c>
    </row>
    <row r="39" spans="1:10" ht="12.75">
      <c r="A39" s="2" t="s">
        <v>14</v>
      </c>
      <c r="B39" s="3">
        <v>37</v>
      </c>
      <c r="C39" s="3">
        <v>98524.8032341628</v>
      </c>
      <c r="D39" s="3">
        <v>99156.15423278192</v>
      </c>
      <c r="F39" s="58">
        <f t="shared" si="3"/>
        <v>37</v>
      </c>
      <c r="G39" s="62" t="s">
        <v>121</v>
      </c>
      <c r="H39" s="58">
        <f t="shared" si="0"/>
        <v>0.0002009516342461142</v>
      </c>
      <c r="I39" s="57">
        <f t="shared" si="1"/>
        <v>0.23429684793573452</v>
      </c>
      <c r="J39" s="57">
        <f t="shared" si="2"/>
        <v>4.708233449139916E-05</v>
      </c>
    </row>
    <row r="40" spans="1:10" ht="12.75">
      <c r="A40" s="2" t="s">
        <v>14</v>
      </c>
      <c r="B40" s="3">
        <v>38</v>
      </c>
      <c r="C40" s="3">
        <v>98449.51550577141</v>
      </c>
      <c r="D40" s="3">
        <v>99111.35151605339</v>
      </c>
      <c r="F40" s="58">
        <f t="shared" si="3"/>
        <v>38</v>
      </c>
      <c r="G40" s="62" t="s">
        <v>122</v>
      </c>
      <c r="H40" s="58">
        <f t="shared" si="0"/>
        <v>9.030201147257836E-05</v>
      </c>
      <c r="I40" s="57">
        <f t="shared" si="1"/>
        <v>0.22528543070743706</v>
      </c>
      <c r="J40" s="57">
        <f t="shared" si="2"/>
        <v>2.0343727548347738E-05</v>
      </c>
    </row>
    <row r="41" spans="1:10" ht="12.75">
      <c r="A41" s="2" t="s">
        <v>14</v>
      </c>
      <c r="B41" s="3">
        <v>39</v>
      </c>
      <c r="C41" s="3">
        <v>98368.6638411623</v>
      </c>
      <c r="D41" s="3">
        <v>99060.64515750426</v>
      </c>
      <c r="F41" s="58">
        <f t="shared" si="3"/>
        <v>39</v>
      </c>
      <c r="G41" s="62" t="s">
        <v>123</v>
      </c>
      <c r="H41" s="58">
        <f t="shared" si="0"/>
        <v>3.7249067934811865E-05</v>
      </c>
      <c r="I41" s="57">
        <f t="shared" si="1"/>
        <v>0.21662060644945874</v>
      </c>
      <c r="J41" s="57">
        <f t="shared" si="2"/>
        <v>8.068915685716033E-06</v>
      </c>
    </row>
    <row r="42" spans="1:10" ht="12.75">
      <c r="A42" s="2" t="s">
        <v>14</v>
      </c>
      <c r="B42" s="3">
        <v>40</v>
      </c>
      <c r="C42" s="3">
        <v>98281.35673357008</v>
      </c>
      <c r="D42" s="3">
        <v>99005.76258826765</v>
      </c>
      <c r="F42" s="58">
        <f t="shared" si="3"/>
        <v>40</v>
      </c>
      <c r="G42" s="62" t="s">
        <v>124</v>
      </c>
      <c r="H42" s="58">
        <f t="shared" si="0"/>
        <v>1.4033822033366426E-05</v>
      </c>
      <c r="I42" s="57">
        <f t="shared" si="1"/>
        <v>0.20828904466294101</v>
      </c>
      <c r="J42" s="57">
        <f t="shared" si="2"/>
        <v>2.9230913842996253E-06</v>
      </c>
    </row>
    <row r="43" spans="1:10" ht="12.75">
      <c r="A43" s="2" t="s">
        <v>14</v>
      </c>
      <c r="B43" s="3">
        <v>41</v>
      </c>
      <c r="C43" s="3">
        <v>98186.90540130841</v>
      </c>
      <c r="D43" s="3">
        <v>98947.68580793338</v>
      </c>
      <c r="F43" s="58">
        <f t="shared" si="3"/>
        <v>41</v>
      </c>
      <c r="G43" s="62" t="s">
        <v>125</v>
      </c>
      <c r="H43" s="58">
        <f t="shared" si="0"/>
        <v>4.805305692401669E-06</v>
      </c>
      <c r="I43" s="57">
        <f t="shared" si="1"/>
        <v>0.2002779275605202</v>
      </c>
      <c r="J43" s="57">
        <f t="shared" si="2"/>
        <v>9.623966653689768E-07</v>
      </c>
    </row>
    <row r="44" spans="1:10" ht="12.75">
      <c r="A44" s="2" t="s">
        <v>14</v>
      </c>
      <c r="B44" s="3">
        <v>42</v>
      </c>
      <c r="C44" s="3">
        <v>98084.02516182892</v>
      </c>
      <c r="D44" s="3">
        <v>98885.18649166965</v>
      </c>
      <c r="F44" s="58">
        <f t="shared" si="3"/>
        <v>42</v>
      </c>
      <c r="G44" s="62" t="s">
        <v>126</v>
      </c>
      <c r="H44" s="58">
        <f t="shared" si="0"/>
        <v>1.487998176973529E-06</v>
      </c>
      <c r="I44" s="57">
        <f t="shared" si="1"/>
        <v>0.19257493034665407</v>
      </c>
      <c r="J44" s="57">
        <f t="shared" si="2"/>
        <v>2.865511452866256E-07</v>
      </c>
    </row>
    <row r="45" spans="1:10" ht="12.75">
      <c r="A45" s="2" t="s">
        <v>14</v>
      </c>
      <c r="B45" s="3">
        <v>43</v>
      </c>
      <c r="C45" s="3">
        <v>97972.78316469163</v>
      </c>
      <c r="D45" s="3">
        <v>98817.78535970507</v>
      </c>
      <c r="F45" s="58">
        <f t="shared" si="3"/>
        <v>43</v>
      </c>
      <c r="G45" s="62" t="s">
        <v>127</v>
      </c>
      <c r="H45" s="58">
        <f t="shared" si="0"/>
        <v>4.146541387007504E-07</v>
      </c>
      <c r="I45" s="57">
        <f t="shared" si="1"/>
        <v>0.18516820225639813</v>
      </c>
      <c r="J45" s="57">
        <f t="shared" si="2"/>
        <v>7.678076142139312E-08</v>
      </c>
    </row>
    <row r="46" spans="1:10" ht="12.75">
      <c r="A46" s="2" t="s">
        <v>14</v>
      </c>
      <c r="B46" s="3">
        <v>44</v>
      </c>
      <c r="C46" s="3">
        <v>97850.76786053833</v>
      </c>
      <c r="D46" s="3">
        <v>98744.80150797195</v>
      </c>
      <c r="F46" s="58">
        <f t="shared" si="3"/>
        <v>44</v>
      </c>
      <c r="G46" s="62" t="s">
        <v>128</v>
      </c>
      <c r="H46" s="58">
        <f t="shared" si="0"/>
        <v>1.0347653163416617E-07</v>
      </c>
      <c r="I46" s="57">
        <f t="shared" si="1"/>
        <v>0.17804634832345972</v>
      </c>
      <c r="J46" s="57">
        <f t="shared" si="2"/>
        <v>1.8423618594640248E-08</v>
      </c>
    </row>
    <row r="47" spans="1:10" ht="12.75">
      <c r="A47" s="2" t="s">
        <v>14</v>
      </c>
      <c r="B47" s="3">
        <v>45</v>
      </c>
      <c r="C47" s="3">
        <v>97715.84926479685</v>
      </c>
      <c r="D47" s="3">
        <v>98662.92231856154</v>
      </c>
      <c r="F47" s="58">
        <f t="shared" si="3"/>
        <v>45</v>
      </c>
      <c r="G47" s="62" t="s">
        <v>129</v>
      </c>
      <c r="H47" s="58">
        <f t="shared" si="0"/>
        <v>2.301151135417426E-08</v>
      </c>
      <c r="I47" s="57">
        <f t="shared" si="1"/>
        <v>0.17119841184948048</v>
      </c>
      <c r="J47" s="57">
        <f t="shared" si="2"/>
        <v>3.939534198090921E-09</v>
      </c>
    </row>
    <row r="48" spans="1:10" ht="12.75">
      <c r="A48" s="2" t="s">
        <v>14</v>
      </c>
      <c r="B48" s="3">
        <v>46</v>
      </c>
      <c r="C48" s="3">
        <v>97566.05868514185</v>
      </c>
      <c r="D48" s="3">
        <v>98569.75492101612</v>
      </c>
      <c r="F48" s="58">
        <f t="shared" si="3"/>
        <v>46</v>
      </c>
      <c r="G48" s="62" t="s">
        <v>130</v>
      </c>
      <c r="H48" s="58">
        <f t="shared" si="0"/>
        <v>4.5379373479030175E-09</v>
      </c>
      <c r="I48" s="57">
        <f t="shared" si="1"/>
        <v>0.1646138575475774</v>
      </c>
      <c r="J48" s="57">
        <f t="shared" si="2"/>
        <v>7.470073721475385E-10</v>
      </c>
    </row>
    <row r="49" spans="1:10" ht="12.75">
      <c r="A49" s="2" t="s">
        <v>14</v>
      </c>
      <c r="B49" s="3">
        <v>47</v>
      </c>
      <c r="C49" s="3">
        <v>97399.42171087115</v>
      </c>
      <c r="D49" s="3">
        <v>98467.21280497179</v>
      </c>
      <c r="F49" s="58">
        <f t="shared" si="3"/>
        <v>47</v>
      </c>
      <c r="G49" s="62" t="s">
        <v>131</v>
      </c>
      <c r="H49" s="58">
        <f t="shared" si="0"/>
        <v>7.896264456551959E-10</v>
      </c>
      <c r="I49" s="57">
        <f t="shared" si="1"/>
        <v>0.15828255533420904</v>
      </c>
      <c r="J49" s="57">
        <f t="shared" si="2"/>
        <v>1.2498409157777336E-10</v>
      </c>
    </row>
    <row r="50" spans="1:10" ht="12.75">
      <c r="A50" s="2" t="s">
        <v>14</v>
      </c>
      <c r="B50" s="3">
        <v>48</v>
      </c>
      <c r="C50" s="3">
        <v>97214.79136707602</v>
      </c>
      <c r="D50" s="3">
        <v>98351.70485631879</v>
      </c>
      <c r="F50" s="58">
        <f t="shared" si="3"/>
        <v>48</v>
      </c>
      <c r="G50" s="62" t="s">
        <v>132</v>
      </c>
      <c r="H50" s="58">
        <f t="shared" si="0"/>
        <v>1.2062088290614206E-10</v>
      </c>
      <c r="I50" s="57">
        <f t="shared" si="1"/>
        <v>0.15219476474443175</v>
      </c>
      <c r="J50" s="57">
        <f t="shared" si="2"/>
        <v>1.835786689716594E-11</v>
      </c>
    </row>
    <row r="51" spans="1:10" ht="12.75">
      <c r="A51" s="2" t="s">
        <v>14</v>
      </c>
      <c r="B51" s="3">
        <v>49</v>
      </c>
      <c r="C51" s="3">
        <v>97013.05900921437</v>
      </c>
      <c r="D51" s="3">
        <v>98223.53684861823</v>
      </c>
      <c r="F51" s="58">
        <f t="shared" si="3"/>
        <v>49</v>
      </c>
      <c r="G51" s="62" t="s">
        <v>133</v>
      </c>
      <c r="H51" s="58">
        <f t="shared" si="0"/>
        <v>1.6090740814047137E-11</v>
      </c>
      <c r="I51" s="57">
        <f t="shared" si="1"/>
        <v>0.14634111994656898</v>
      </c>
      <c r="J51" s="57">
        <f t="shared" si="2"/>
        <v>2.354737031497625E-12</v>
      </c>
    </row>
    <row r="52" spans="1:10" ht="12.75">
      <c r="A52" s="2" t="s">
        <v>14</v>
      </c>
      <c r="B52" s="3">
        <v>50</v>
      </c>
      <c r="C52" s="3">
        <v>96790.70313770407</v>
      </c>
      <c r="D52" s="3">
        <v>98086.0229147948</v>
      </c>
      <c r="F52" s="58">
        <f t="shared" si="3"/>
        <v>50</v>
      </c>
      <c r="G52" s="62" t="s">
        <v>134</v>
      </c>
      <c r="H52" s="58">
        <f t="shared" si="0"/>
        <v>2.0678592469998963E-12</v>
      </c>
      <c r="I52" s="57">
        <f t="shared" si="1"/>
        <v>0.1407126153332394</v>
      </c>
      <c r="J52" s="57">
        <f t="shared" si="2"/>
        <v>2.9097388278637847E-13</v>
      </c>
    </row>
    <row r="53" spans="1:6" ht="12.75">
      <c r="A53" s="2" t="s">
        <v>14</v>
      </c>
      <c r="B53" s="3">
        <v>51</v>
      </c>
      <c r="C53" s="3">
        <v>96547.5939286331</v>
      </c>
      <c r="D53" s="3">
        <v>97934.10728250437</v>
      </c>
      <c r="F53" s="6"/>
    </row>
    <row r="54" spans="1:4" ht="12.75">
      <c r="A54" s="2" t="s">
        <v>14</v>
      </c>
      <c r="B54" s="3">
        <v>52</v>
      </c>
      <c r="C54" s="3">
        <v>96287.35278562628</v>
      </c>
      <c r="D54" s="3">
        <v>97768.69559596315</v>
      </c>
    </row>
    <row r="55" spans="1:4" ht="12.75">
      <c r="A55" s="2" t="s">
        <v>14</v>
      </c>
      <c r="B55" s="3">
        <v>53</v>
      </c>
      <c r="C55" s="3">
        <v>95995.07637773962</v>
      </c>
      <c r="D55" s="3">
        <v>97587.53900220642</v>
      </c>
    </row>
    <row r="56" spans="1:4" ht="12.75">
      <c r="A56" s="2" t="s">
        <v>14</v>
      </c>
      <c r="B56" s="3">
        <v>54</v>
      </c>
      <c r="C56" s="3">
        <v>95677.84816848945</v>
      </c>
      <c r="D56" s="3">
        <v>97390.76739206394</v>
      </c>
    </row>
    <row r="57" spans="1:4" ht="12.75">
      <c r="A57" s="2" t="s">
        <v>14</v>
      </c>
      <c r="B57" s="3">
        <v>55</v>
      </c>
      <c r="C57" s="3">
        <v>95324.7194096907</v>
      </c>
      <c r="D57" s="3">
        <v>97179.39923568527</v>
      </c>
    </row>
    <row r="58" spans="1:4" ht="12.75">
      <c r="A58" s="2" t="s">
        <v>14</v>
      </c>
      <c r="B58" s="3">
        <v>56</v>
      </c>
      <c r="C58" s="3">
        <v>94932.105487858</v>
      </c>
      <c r="D58" s="3">
        <v>96950.83911944689</v>
      </c>
    </row>
    <row r="59" spans="1:4" ht="12.75">
      <c r="A59" s="2" t="s">
        <v>14</v>
      </c>
      <c r="B59" s="3">
        <v>57</v>
      </c>
      <c r="C59" s="3">
        <v>94493.1299388716</v>
      </c>
      <c r="D59" s="3">
        <v>96695.53459676007</v>
      </c>
    </row>
    <row r="60" spans="1:4" ht="12.75">
      <c r="A60" s="2" t="s">
        <v>14</v>
      </c>
      <c r="B60" s="3">
        <v>58</v>
      </c>
      <c r="C60" s="3">
        <v>94010.60833028915</v>
      </c>
      <c r="D60" s="3">
        <v>96419.06079033032</v>
      </c>
    </row>
    <row r="61" spans="1:4" ht="12.75">
      <c r="A61" s="2" t="s">
        <v>14</v>
      </c>
      <c r="B61" s="3">
        <v>59</v>
      </c>
      <c r="C61" s="3">
        <v>93479.46437502644</v>
      </c>
      <c r="D61" s="3">
        <v>96115.97325787957</v>
      </c>
    </row>
    <row r="62" spans="1:4" ht="12.75">
      <c r="A62" s="2" t="s">
        <v>14</v>
      </c>
      <c r="B62" s="3">
        <v>60</v>
      </c>
      <c r="C62" s="3">
        <v>92906.98211327412</v>
      </c>
      <c r="D62" s="3">
        <v>95789.48267527827</v>
      </c>
    </row>
    <row r="63" spans="1:4" ht="12.75">
      <c r="A63" s="2" t="s">
        <v>14</v>
      </c>
      <c r="B63" s="3">
        <v>61</v>
      </c>
      <c r="C63" s="3">
        <v>92284.2024563535</v>
      </c>
      <c r="D63" s="3">
        <v>95442.26400058209</v>
      </c>
    </row>
    <row r="64" spans="1:4" ht="12.75">
      <c r="A64" s="2" t="s">
        <v>14</v>
      </c>
      <c r="B64" s="3">
        <v>62</v>
      </c>
      <c r="C64" s="3">
        <v>91606.23656300789</v>
      </c>
      <c r="D64" s="3">
        <v>95067.96521058309</v>
      </c>
    </row>
    <row r="65" spans="1:4" ht="12.75">
      <c r="A65" s="2" t="s">
        <v>14</v>
      </c>
      <c r="B65" s="3">
        <v>63</v>
      </c>
      <c r="C65" s="3">
        <v>90868.06251603478</v>
      </c>
      <c r="D65" s="3">
        <v>94663.085006946</v>
      </c>
    </row>
    <row r="66" spans="1:4" ht="12.75">
      <c r="A66" s="2" t="s">
        <v>14</v>
      </c>
      <c r="B66" s="3">
        <v>64</v>
      </c>
      <c r="C66" s="3">
        <v>90055.39672045139</v>
      </c>
      <c r="D66" s="3">
        <v>94215.95623111674</v>
      </c>
    </row>
    <row r="67" spans="1:4" ht="12.75">
      <c r="A67" s="2" t="s">
        <v>14</v>
      </c>
      <c r="B67" s="3">
        <v>65</v>
      </c>
      <c r="C67" s="3">
        <v>89171.8695271048</v>
      </c>
      <c r="D67" s="3">
        <v>93713.17089637027</v>
      </c>
    </row>
    <row r="68" spans="1:4" ht="12.75">
      <c r="A68" s="2" t="s">
        <v>14</v>
      </c>
      <c r="B68" s="3">
        <v>66</v>
      </c>
      <c r="C68" s="3">
        <v>88189.9338679958</v>
      </c>
      <c r="D68" s="3">
        <v>93148.84611247138</v>
      </c>
    </row>
    <row r="69" spans="1:4" ht="12.75">
      <c r="A69" s="2" t="s">
        <v>14</v>
      </c>
      <c r="B69" s="3">
        <v>67</v>
      </c>
      <c r="C69" s="3">
        <v>87106.58402717985</v>
      </c>
      <c r="D69" s="3">
        <v>92533.56351882544</v>
      </c>
    </row>
    <row r="70" spans="1:4" ht="12.75">
      <c r="A70" s="2" t="s">
        <v>14</v>
      </c>
      <c r="B70" s="3">
        <v>68</v>
      </c>
      <c r="C70" s="3">
        <v>85911.6471968366</v>
      </c>
      <c r="D70" s="3">
        <v>91860.01726198572</v>
      </c>
    </row>
    <row r="71" spans="1:4" ht="12.75">
      <c r="A71" s="2" t="s">
        <v>14</v>
      </c>
      <c r="B71" s="3">
        <v>69</v>
      </c>
      <c r="C71" s="3">
        <v>84683.32542103983</v>
      </c>
      <c r="D71" s="3">
        <v>91164.79217474165</v>
      </c>
    </row>
    <row r="72" spans="1:4" ht="12.75">
      <c r="A72" s="2" t="s">
        <v>14</v>
      </c>
      <c r="B72" s="3">
        <v>70</v>
      </c>
      <c r="C72" s="3">
        <v>83381.10504387804</v>
      </c>
      <c r="D72" s="3">
        <v>90419.79805132927</v>
      </c>
    </row>
    <row r="73" spans="1:4" ht="12.75">
      <c r="A73" s="2" t="s">
        <v>14</v>
      </c>
      <c r="B73" s="3">
        <v>71</v>
      </c>
      <c r="C73" s="3">
        <v>81980.15406077392</v>
      </c>
      <c r="D73" s="3">
        <v>89592.93341149534</v>
      </c>
    </row>
    <row r="74" spans="1:4" ht="12.75">
      <c r="A74" s="2" t="s">
        <v>14</v>
      </c>
      <c r="B74" s="3">
        <v>72</v>
      </c>
      <c r="C74" s="3">
        <v>80421.74822314792</v>
      </c>
      <c r="D74" s="3">
        <v>88655.47058530948</v>
      </c>
    </row>
    <row r="75" spans="1:4" ht="12.75">
      <c r="A75" s="2" t="s">
        <v>14</v>
      </c>
      <c r="B75" s="3">
        <v>73</v>
      </c>
      <c r="C75" s="3">
        <v>78700.70109730054</v>
      </c>
      <c r="D75" s="3">
        <v>87610.2881921569</v>
      </c>
    </row>
    <row r="76" spans="1:4" ht="12.75">
      <c r="A76" s="2" t="s">
        <v>14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14</v>
      </c>
      <c r="B77" s="3">
        <v>75</v>
      </c>
      <c r="C77" s="3">
        <v>74676.91643010851</v>
      </c>
      <c r="D77" s="3">
        <v>85122.95979695991</v>
      </c>
    </row>
    <row r="78" spans="1:4" ht="12.75">
      <c r="A78" s="2" t="s">
        <v>14</v>
      </c>
      <c r="B78" s="3">
        <v>76</v>
      </c>
      <c r="C78" s="3">
        <v>72463.34924744055</v>
      </c>
      <c r="D78" s="3">
        <v>83703.12585213858</v>
      </c>
    </row>
    <row r="79" spans="1:4" ht="12.75">
      <c r="A79" s="2" t="s">
        <v>14</v>
      </c>
      <c r="B79" s="3">
        <v>77</v>
      </c>
      <c r="C79" s="3">
        <v>70122.21495409012</v>
      </c>
      <c r="D79" s="3">
        <v>82152.21658119331</v>
      </c>
    </row>
    <row r="80" spans="1:4" ht="12.75">
      <c r="A80" s="2" t="s">
        <v>14</v>
      </c>
      <c r="B80" s="3">
        <v>78</v>
      </c>
      <c r="C80" s="3">
        <v>67683.56907485453</v>
      </c>
      <c r="D80" s="3">
        <v>80475.98932624796</v>
      </c>
    </row>
    <row r="81" spans="1:4" ht="12.75">
      <c r="A81" s="2" t="s">
        <v>14</v>
      </c>
      <c r="B81" s="3">
        <v>79</v>
      </c>
      <c r="C81" s="3">
        <v>65052.78116633384</v>
      </c>
      <c r="D81" s="3">
        <v>78605.38289707164</v>
      </c>
    </row>
    <row r="82" spans="1:4" ht="12.75">
      <c r="A82" s="2" t="s">
        <v>14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14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14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14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14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14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14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14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14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14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14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14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14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14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14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14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14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14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14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14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14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14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14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14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14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14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14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14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14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14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14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14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14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14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14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14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14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14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14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14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14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4" width="9.28125" style="6" customWidth="1"/>
  </cols>
  <sheetData>
    <row r="1" spans="1:4" ht="12.75">
      <c r="A1" s="1" t="s">
        <v>10</v>
      </c>
      <c r="B1" s="1" t="s">
        <v>11</v>
      </c>
      <c r="C1" s="1" t="s">
        <v>12</v>
      </c>
      <c r="D1" s="1" t="s">
        <v>13</v>
      </c>
    </row>
    <row r="2" spans="1:6" ht="15">
      <c r="A2" s="2" t="s">
        <v>14</v>
      </c>
      <c r="B2" s="3">
        <v>0</v>
      </c>
      <c r="C2" s="3">
        <v>100000</v>
      </c>
      <c r="D2" s="3">
        <v>100000</v>
      </c>
      <c r="F2" s="7" t="s">
        <v>55</v>
      </c>
    </row>
    <row r="3" spans="1:6" ht="12.75">
      <c r="A3" s="2" t="s">
        <v>14</v>
      </c>
      <c r="B3" s="3">
        <v>1</v>
      </c>
      <c r="C3" s="3">
        <v>99676.80799999999</v>
      </c>
      <c r="D3" s="3">
        <v>99725.837</v>
      </c>
      <c r="F3" s="6"/>
    </row>
    <row r="4" spans="1:6" ht="12.75">
      <c r="A4" s="2" t="s">
        <v>14</v>
      </c>
      <c r="B4" s="3">
        <v>2</v>
      </c>
      <c r="C4" s="3">
        <v>99659.35259738303</v>
      </c>
      <c r="D4" s="3">
        <v>99705.15984495642</v>
      </c>
      <c r="F4" s="6" t="s">
        <v>0</v>
      </c>
    </row>
    <row r="5" spans="1:6" ht="12.75">
      <c r="A5" s="2" t="s">
        <v>14</v>
      </c>
      <c r="B5" s="3">
        <v>3</v>
      </c>
      <c r="C5" s="3">
        <v>99644.91195719167</v>
      </c>
      <c r="D5" s="3">
        <v>99690.00864886638</v>
      </c>
      <c r="F5" s="8" t="s">
        <v>1</v>
      </c>
    </row>
    <row r="6" spans="1:6" ht="12.75">
      <c r="A6" s="2" t="s">
        <v>14</v>
      </c>
      <c r="B6" s="3">
        <v>4</v>
      </c>
      <c r="C6" s="3">
        <v>99633.07314520203</v>
      </c>
      <c r="D6" s="3">
        <v>99678.89321290202</v>
      </c>
      <c r="F6" s="23" t="s">
        <v>15</v>
      </c>
    </row>
    <row r="7" spans="1:6" ht="12.75">
      <c r="A7" s="2" t="s">
        <v>14</v>
      </c>
      <c r="B7" s="3">
        <v>5</v>
      </c>
      <c r="C7" s="3">
        <v>99623.271243466</v>
      </c>
      <c r="D7" s="3">
        <v>99670.43944596863</v>
      </c>
      <c r="F7" s="29"/>
    </row>
    <row r="8" spans="1:15" ht="12.75">
      <c r="A8" s="2" t="s">
        <v>14</v>
      </c>
      <c r="B8" s="3">
        <v>6</v>
      </c>
      <c r="C8" s="3">
        <v>99614.68570995024</v>
      </c>
      <c r="D8" s="3">
        <v>99662.91034097289</v>
      </c>
      <c r="F8" s="27" t="s">
        <v>16</v>
      </c>
      <c r="O8" s="56">
        <f>SUM(K11:K60)*10000</f>
        <v>5620.79554860091</v>
      </c>
    </row>
    <row r="9" spans="1:10" ht="12.75">
      <c r="A9" s="2" t="s">
        <v>14</v>
      </c>
      <c r="B9" s="3">
        <v>7</v>
      </c>
      <c r="C9" s="3">
        <v>99606.97951786371</v>
      </c>
      <c r="D9" s="3">
        <v>99655.68976311869</v>
      </c>
      <c r="J9">
        <v>1.04</v>
      </c>
    </row>
    <row r="10" spans="1:13" ht="12.75">
      <c r="A10" s="2" t="s">
        <v>14</v>
      </c>
      <c r="B10" s="3">
        <v>8</v>
      </c>
      <c r="C10" s="3">
        <v>99599.03187696799</v>
      </c>
      <c r="D10" s="3">
        <v>99648.72682007494</v>
      </c>
      <c r="G10" s="60" t="s">
        <v>64</v>
      </c>
      <c r="H10" s="60" t="s">
        <v>135</v>
      </c>
      <c r="I10" s="60" t="s">
        <v>136</v>
      </c>
      <c r="J10" s="60" t="s">
        <v>139</v>
      </c>
      <c r="K10" s="60" t="s">
        <v>137</v>
      </c>
      <c r="L10" s="10"/>
      <c r="M10" s="6"/>
    </row>
    <row r="11" spans="1:13" ht="12.75">
      <c r="A11" s="2" t="s">
        <v>14</v>
      </c>
      <c r="B11" s="3">
        <v>9</v>
      </c>
      <c r="C11" s="3">
        <v>99590.63069862917</v>
      </c>
      <c r="D11" s="3">
        <v>99642.06629917429</v>
      </c>
      <c r="G11" s="58">
        <v>1</v>
      </c>
      <c r="H11" s="58" t="s">
        <v>85</v>
      </c>
      <c r="I11" s="57">
        <f>(C72-C73)/$C$72</f>
        <v>0.01680177999999991</v>
      </c>
      <c r="J11" s="57">
        <f>$J$9^(-G11)</f>
        <v>0.9615384615384615</v>
      </c>
      <c r="K11" s="57">
        <f>J11*I11</f>
        <v>0.016155557692307605</v>
      </c>
      <c r="L11" s="10"/>
      <c r="M11" s="6"/>
    </row>
    <row r="12" spans="1:13" ht="12.75">
      <c r="A12" s="2" t="s">
        <v>14</v>
      </c>
      <c r="B12" s="3">
        <v>10</v>
      </c>
      <c r="C12" s="3">
        <v>99582.24217980543</v>
      </c>
      <c r="D12" s="3">
        <v>99636.01702932926</v>
      </c>
      <c r="G12" s="58">
        <v>2</v>
      </c>
      <c r="H12" s="58" t="s">
        <v>86</v>
      </c>
      <c r="I12" s="57">
        <f aca="true" t="shared" si="0" ref="I12:I60">(C73-C74)/$C$72</f>
        <v>0.018690155723001096</v>
      </c>
      <c r="J12" s="57">
        <f aca="true" t="shared" si="1" ref="J12:J60">$J$9^(-G12)</f>
        <v>0.9245562130177514</v>
      </c>
      <c r="K12" s="57">
        <f aca="true" t="shared" si="2" ref="K12:K60">J12*I12</f>
        <v>0.017280099595969947</v>
      </c>
      <c r="L12" s="10"/>
      <c r="M12" s="6"/>
    </row>
    <row r="13" spans="1:13" ht="12.75">
      <c r="A13" s="2" t="s">
        <v>14</v>
      </c>
      <c r="B13" s="3">
        <v>11</v>
      </c>
      <c r="C13" s="3">
        <v>99573.97784952693</v>
      </c>
      <c r="D13" s="3">
        <v>99630.09964627789</v>
      </c>
      <c r="G13" s="58">
        <f aca="true" t="shared" si="3" ref="G13:G60">G12+1</f>
        <v>3</v>
      </c>
      <c r="H13" s="58" t="s">
        <v>87</v>
      </c>
      <c r="I13" s="57">
        <f t="shared" si="0"/>
        <v>0.020640732992705118</v>
      </c>
      <c r="J13" s="57">
        <f t="shared" si="1"/>
        <v>0.8889963586709149</v>
      </c>
      <c r="K13" s="57">
        <f t="shared" si="2"/>
        <v>0.018349536470813464</v>
      </c>
      <c r="L13" s="6"/>
      <c r="M13" s="10"/>
    </row>
    <row r="14" spans="1:11" ht="12.75">
      <c r="A14" s="2" t="s">
        <v>14</v>
      </c>
      <c r="B14" s="3">
        <v>12</v>
      </c>
      <c r="C14" s="3">
        <v>99565.5518995213</v>
      </c>
      <c r="D14" s="3">
        <v>99623.82892780616</v>
      </c>
      <c r="G14" s="58">
        <f t="shared" si="3"/>
        <v>4</v>
      </c>
      <c r="H14" s="58" t="s">
        <v>88</v>
      </c>
      <c r="I14" s="57">
        <f t="shared" si="0"/>
        <v>0.023257098693657913</v>
      </c>
      <c r="J14" s="57">
        <f t="shared" si="1"/>
        <v>0.8548041910297257</v>
      </c>
      <c r="K14" s="57">
        <f t="shared" si="2"/>
        <v>0.019880265434530742</v>
      </c>
    </row>
    <row r="15" spans="1:13" ht="12.75">
      <c r="A15" s="2" t="s">
        <v>14</v>
      </c>
      <c r="B15" s="3">
        <v>13</v>
      </c>
      <c r="C15" s="3">
        <v>99555.89702795362</v>
      </c>
      <c r="D15" s="3">
        <v>99616.82537263253</v>
      </c>
      <c r="G15" s="58">
        <f t="shared" si="3"/>
        <v>5</v>
      </c>
      <c r="H15" s="57" t="s">
        <v>89</v>
      </c>
      <c r="I15" s="57">
        <f t="shared" si="0"/>
        <v>0.02500065304847325</v>
      </c>
      <c r="J15" s="57">
        <f t="shared" si="1"/>
        <v>0.8219271067593515</v>
      </c>
      <c r="K15" s="57">
        <f t="shared" si="2"/>
        <v>0.020548714427225983</v>
      </c>
      <c r="L15" s="6"/>
      <c r="M15" s="6"/>
    </row>
    <row r="16" spans="1:11" ht="12.75">
      <c r="A16" s="2" t="s">
        <v>14</v>
      </c>
      <c r="B16" s="3">
        <v>14</v>
      </c>
      <c r="C16" s="3">
        <v>99543.8149242903</v>
      </c>
      <c r="D16" s="3">
        <v>99608.50936005042</v>
      </c>
      <c r="G16" s="58">
        <f t="shared" si="3"/>
        <v>6</v>
      </c>
      <c r="H16" s="62" t="s">
        <v>90</v>
      </c>
      <c r="I16" s="57">
        <f t="shared" si="0"/>
        <v>0.02654758750802241</v>
      </c>
      <c r="J16" s="57">
        <f t="shared" si="1"/>
        <v>0.7903145257301457</v>
      </c>
      <c r="K16" s="57">
        <f t="shared" si="2"/>
        <v>0.02098094403068227</v>
      </c>
    </row>
    <row r="17" spans="1:11" ht="12.75">
      <c r="A17" s="2" t="s">
        <v>14</v>
      </c>
      <c r="B17" s="3">
        <v>15</v>
      </c>
      <c r="C17" s="3">
        <v>99528.625533571</v>
      </c>
      <c r="D17" s="3">
        <v>99599.22684306315</v>
      </c>
      <c r="G17" s="58">
        <f t="shared" si="3"/>
        <v>7</v>
      </c>
      <c r="H17" s="62" t="s">
        <v>91</v>
      </c>
      <c r="I17" s="57">
        <f t="shared" si="0"/>
        <v>0.02807751578872034</v>
      </c>
      <c r="J17" s="57">
        <f t="shared" si="1"/>
        <v>0.7599178132020633</v>
      </c>
      <c r="K17" s="57">
        <f t="shared" si="2"/>
        <v>0.021336604398310765</v>
      </c>
    </row>
    <row r="18" spans="1:11" ht="12.75">
      <c r="A18" s="2" t="s">
        <v>14</v>
      </c>
      <c r="B18" s="3">
        <v>16</v>
      </c>
      <c r="C18" s="3">
        <v>99509.08408323374</v>
      </c>
      <c r="D18" s="3">
        <v>99588.97907861328</v>
      </c>
      <c r="G18" s="58">
        <f t="shared" si="3"/>
        <v>8</v>
      </c>
      <c r="H18" s="62" t="s">
        <v>92</v>
      </c>
      <c r="I18" s="57">
        <f t="shared" si="0"/>
        <v>0.029246984409145024</v>
      </c>
      <c r="J18" s="57">
        <f t="shared" si="1"/>
        <v>0.7306902050019838</v>
      </c>
      <c r="K18" s="57">
        <f t="shared" si="2"/>
        <v>0.021370485033608</v>
      </c>
    </row>
    <row r="19" spans="1:11" ht="12.75">
      <c r="A19" s="2" t="s">
        <v>14</v>
      </c>
      <c r="B19" s="3">
        <v>17</v>
      </c>
      <c r="C19" s="3">
        <v>99484.11924421895</v>
      </c>
      <c r="D19" s="3">
        <v>99577.8340759646</v>
      </c>
      <c r="G19" s="58">
        <f t="shared" si="3"/>
        <v>9</v>
      </c>
      <c r="H19" s="62" t="s">
        <v>93</v>
      </c>
      <c r="I19" s="57">
        <f t="shared" si="0"/>
        <v>0.03155136774855977</v>
      </c>
      <c r="J19" s="57">
        <f t="shared" si="1"/>
        <v>0.7025867355788304</v>
      </c>
      <c r="K19" s="57">
        <f t="shared" si="2"/>
        <v>0.0221675724695078</v>
      </c>
    </row>
    <row r="20" spans="1:17" ht="12.75">
      <c r="A20" s="2" t="s">
        <v>14</v>
      </c>
      <c r="B20" s="3">
        <v>18</v>
      </c>
      <c r="C20" s="3">
        <v>99453.68108309498</v>
      </c>
      <c r="D20" s="3">
        <v>99565.42468628204</v>
      </c>
      <c r="G20" s="58">
        <f t="shared" si="3"/>
        <v>10</v>
      </c>
      <c r="H20" s="62" t="s">
        <v>94</v>
      </c>
      <c r="I20" s="57">
        <f t="shared" si="0"/>
        <v>0.03425379091106652</v>
      </c>
      <c r="J20" s="57">
        <f t="shared" si="1"/>
        <v>0.6755641688257985</v>
      </c>
      <c r="K20" s="57">
        <f t="shared" si="2"/>
        <v>0.023140633785967344</v>
      </c>
      <c r="P20" s="53"/>
      <c r="Q20" s="53"/>
    </row>
    <row r="21" spans="1:16" ht="12.75">
      <c r="A21" s="2" t="s">
        <v>14</v>
      </c>
      <c r="B21" s="3">
        <v>19</v>
      </c>
      <c r="C21" s="3">
        <v>99419.24425148315</v>
      </c>
      <c r="D21" s="3">
        <v>99552.05603670941</v>
      </c>
      <c r="G21" s="58">
        <f t="shared" si="3"/>
        <v>11</v>
      </c>
      <c r="H21" s="62" t="s">
        <v>95</v>
      </c>
      <c r="I21" s="57">
        <f t="shared" si="0"/>
        <v>0.037726221467478935</v>
      </c>
      <c r="J21" s="57">
        <f t="shared" si="1"/>
        <v>0.6495809315632679</v>
      </c>
      <c r="K21" s="57">
        <f t="shared" si="2"/>
        <v>0.02450623408520712</v>
      </c>
      <c r="P21" s="52"/>
    </row>
    <row r="22" spans="1:16" ht="12.75">
      <c r="A22" s="2" t="s">
        <v>14</v>
      </c>
      <c r="B22" s="3">
        <v>20</v>
      </c>
      <c r="C22" s="3">
        <v>99382.38556086936</v>
      </c>
      <c r="D22" s="3">
        <v>99537.71556303733</v>
      </c>
      <c r="G22" s="58">
        <f t="shared" si="3"/>
        <v>12</v>
      </c>
      <c r="H22" s="62" t="s">
        <v>96</v>
      </c>
      <c r="I22" s="57">
        <f t="shared" si="0"/>
        <v>0.04065270217852994</v>
      </c>
      <c r="J22" s="57">
        <f t="shared" si="1"/>
        <v>0.6245970495800651</v>
      </c>
      <c r="K22" s="57">
        <f t="shared" si="2"/>
        <v>0.025391557838166885</v>
      </c>
      <c r="P22" s="52"/>
    </row>
    <row r="23" spans="1:17" ht="12.75">
      <c r="A23" s="2" t="s">
        <v>14</v>
      </c>
      <c r="B23" s="3">
        <v>21</v>
      </c>
      <c r="C23" s="3">
        <v>99343.06392619835</v>
      </c>
      <c r="D23" s="3">
        <v>99521.97068718958</v>
      </c>
      <c r="G23" s="58">
        <f t="shared" si="3"/>
        <v>13</v>
      </c>
      <c r="H23" s="62" t="s">
        <v>97</v>
      </c>
      <c r="I23" s="57">
        <f t="shared" si="0"/>
        <v>0.04309967133817469</v>
      </c>
      <c r="J23" s="57">
        <f t="shared" si="1"/>
        <v>0.600574086134678</v>
      </c>
      <c r="K23" s="57">
        <f t="shared" si="2"/>
        <v>0.025884545726629238</v>
      </c>
      <c r="P23" s="53"/>
      <c r="Q23" s="53"/>
    </row>
    <row r="24" spans="1:11" ht="12.75">
      <c r="A24" s="2" t="s">
        <v>14</v>
      </c>
      <c r="B24" s="3">
        <v>22</v>
      </c>
      <c r="C24" s="3">
        <v>99302.00543787765</v>
      </c>
      <c r="D24" s="3">
        <v>99505.56747598092</v>
      </c>
      <c r="G24" s="58">
        <f t="shared" si="3"/>
        <v>14</v>
      </c>
      <c r="H24" s="62" t="s">
        <v>98</v>
      </c>
      <c r="I24" s="57">
        <f t="shared" si="0"/>
        <v>0.04600694138819898</v>
      </c>
      <c r="J24" s="57">
        <f t="shared" si="1"/>
        <v>0.5774750828218058</v>
      </c>
      <c r="K24" s="57">
        <f t="shared" si="2"/>
        <v>0.026567862288528175</v>
      </c>
    </row>
    <row r="25" spans="1:11" ht="12.75">
      <c r="A25" s="2" t="s">
        <v>14</v>
      </c>
      <c r="B25" s="3">
        <v>23</v>
      </c>
      <c r="C25" s="3">
        <v>99259.28670815834</v>
      </c>
      <c r="D25" s="3">
        <v>99488.67839601322</v>
      </c>
      <c r="G25" s="58">
        <f t="shared" si="3"/>
        <v>15</v>
      </c>
      <c r="H25" s="62" t="s">
        <v>99</v>
      </c>
      <c r="I25" s="57">
        <f t="shared" si="0"/>
        <v>0.04835191077189907</v>
      </c>
      <c r="J25" s="57">
        <f t="shared" si="1"/>
        <v>0.5552645027132748</v>
      </c>
      <c r="K25" s="57">
        <f t="shared" si="2"/>
        <v>0.026848099689995172</v>
      </c>
    </row>
    <row r="26" spans="1:11" ht="12.75">
      <c r="A26" s="2" t="s">
        <v>14</v>
      </c>
      <c r="B26" s="3">
        <v>24</v>
      </c>
      <c r="C26" s="3">
        <v>99214.33019202248</v>
      </c>
      <c r="D26" s="3">
        <v>99471.92450257133</v>
      </c>
      <c r="G26" s="58">
        <f t="shared" si="3"/>
        <v>16</v>
      </c>
      <c r="H26" s="62" t="s">
        <v>100</v>
      </c>
      <c r="I26" s="57">
        <f t="shared" si="0"/>
        <v>0.04967408387178133</v>
      </c>
      <c r="J26" s="57">
        <f t="shared" si="1"/>
        <v>0.533908175685841</v>
      </c>
      <c r="K26" s="57">
        <f t="shared" si="2"/>
        <v>0.026521399498848228</v>
      </c>
    </row>
    <row r="27" spans="1:11" ht="12.75">
      <c r="A27" s="2" t="s">
        <v>14</v>
      </c>
      <c r="B27" s="3">
        <v>25</v>
      </c>
      <c r="C27" s="3">
        <v>99169.53095336756</v>
      </c>
      <c r="D27" s="3">
        <v>99453.93699446353</v>
      </c>
      <c r="G27" s="58">
        <f t="shared" si="3"/>
        <v>17</v>
      </c>
      <c r="H27" s="62" t="s">
        <v>101</v>
      </c>
      <c r="I27" s="57">
        <f t="shared" si="0"/>
        <v>0.050744187800978745</v>
      </c>
      <c r="J27" s="57">
        <f t="shared" si="1"/>
        <v>0.5133732458517702</v>
      </c>
      <c r="K27" s="57">
        <f t="shared" si="2"/>
        <v>0.02605070839950026</v>
      </c>
    </row>
    <row r="28" spans="1:11" ht="12.75">
      <c r="A28" s="2" t="s">
        <v>14</v>
      </c>
      <c r="B28" s="3">
        <v>26</v>
      </c>
      <c r="C28" s="3">
        <v>99125.07027755523</v>
      </c>
      <c r="D28" s="3">
        <v>99435.14915122591</v>
      </c>
      <c r="G28" s="58">
        <f t="shared" si="3"/>
        <v>18</v>
      </c>
      <c r="H28" s="62" t="s">
        <v>102</v>
      </c>
      <c r="I28" s="57">
        <f t="shared" si="0"/>
        <v>0.05111369412282955</v>
      </c>
      <c r="J28" s="57">
        <f t="shared" si="1"/>
        <v>0.4936281210113175</v>
      </c>
      <c r="K28" s="57">
        <f t="shared" si="2"/>
        <v>0.025231156787799573</v>
      </c>
    </row>
    <row r="29" spans="1:11" ht="12.75">
      <c r="A29" s="2" t="s">
        <v>14</v>
      </c>
      <c r="B29" s="3">
        <v>27</v>
      </c>
      <c r="C29" s="3">
        <v>99080.05560064079</v>
      </c>
      <c r="D29" s="3">
        <v>99415.65687893779</v>
      </c>
      <c r="G29" s="58">
        <f t="shared" si="3"/>
        <v>19</v>
      </c>
      <c r="H29" s="62" t="s">
        <v>103</v>
      </c>
      <c r="I29" s="57">
        <f t="shared" si="0"/>
        <v>0.05050074404946123</v>
      </c>
      <c r="J29" s="57">
        <f t="shared" si="1"/>
        <v>0.47464242404934376</v>
      </c>
      <c r="K29" s="57">
        <f t="shared" si="2"/>
        <v>0.02396979557193175</v>
      </c>
    </row>
    <row r="30" spans="1:11" ht="12.75">
      <c r="A30" s="2" t="s">
        <v>14</v>
      </c>
      <c r="B30" s="3">
        <v>28</v>
      </c>
      <c r="C30" s="3">
        <v>99036.31373769422</v>
      </c>
      <c r="D30" s="3">
        <v>99395.59082275335</v>
      </c>
      <c r="G30" s="58">
        <f t="shared" si="3"/>
        <v>20</v>
      </c>
      <c r="H30" s="62" t="s">
        <v>104</v>
      </c>
      <c r="I30" s="57">
        <f t="shared" si="0"/>
        <v>0.04933856652240643</v>
      </c>
      <c r="J30" s="57">
        <f t="shared" si="1"/>
        <v>0.45638694620129205</v>
      </c>
      <c r="K30" s="57">
        <f t="shared" si="2"/>
        <v>0.022517477705110374</v>
      </c>
    </row>
    <row r="31" spans="1:11" ht="12.75">
      <c r="A31" s="2" t="s">
        <v>14</v>
      </c>
      <c r="B31" s="3">
        <v>29</v>
      </c>
      <c r="C31" s="3">
        <v>98991.69391690283</v>
      </c>
      <c r="D31" s="3">
        <v>99375.47017330311</v>
      </c>
      <c r="G31" s="58">
        <f t="shared" si="3"/>
        <v>21</v>
      </c>
      <c r="H31" s="62" t="s">
        <v>105</v>
      </c>
      <c r="I31" s="57">
        <f t="shared" si="0"/>
        <v>0.047124536516375784</v>
      </c>
      <c r="J31" s="57">
        <f t="shared" si="1"/>
        <v>0.43883360211662686</v>
      </c>
      <c r="K31" s="57">
        <f t="shared" si="2"/>
        <v>0.020679830107557706</v>
      </c>
    </row>
    <row r="32" spans="1:11" ht="12.75">
      <c r="A32" s="2" t="s">
        <v>14</v>
      </c>
      <c r="B32" s="3">
        <v>30</v>
      </c>
      <c r="C32" s="3">
        <v>98943.83539256177</v>
      </c>
      <c r="D32" s="3">
        <v>99354.9312511277</v>
      </c>
      <c r="G32" s="58">
        <f t="shared" si="3"/>
        <v>22</v>
      </c>
      <c r="H32" s="62" t="s">
        <v>106</v>
      </c>
      <c r="I32" s="57">
        <f t="shared" si="0"/>
        <v>0.04322184352367981</v>
      </c>
      <c r="J32" s="57">
        <f t="shared" si="1"/>
        <v>0.4219553866506028</v>
      </c>
      <c r="K32" s="57">
        <f t="shared" si="2"/>
        <v>0.018237689695786166</v>
      </c>
    </row>
    <row r="33" spans="1:11" ht="12.75">
      <c r="A33" s="2" t="s">
        <v>14</v>
      </c>
      <c r="B33" s="3">
        <v>31</v>
      </c>
      <c r="C33" s="3">
        <v>98893.56301923716</v>
      </c>
      <c r="D33" s="3">
        <v>99333.72592815077</v>
      </c>
      <c r="G33" s="58">
        <f t="shared" si="3"/>
        <v>23</v>
      </c>
      <c r="H33" s="62" t="s">
        <v>107</v>
      </c>
      <c r="I33" s="57">
        <f t="shared" si="0"/>
        <v>0.03888423435088908</v>
      </c>
      <c r="J33" s="57">
        <f t="shared" si="1"/>
        <v>0.4057263333178873</v>
      </c>
      <c r="K33" s="57">
        <f t="shared" si="2"/>
        <v>0.015776357827059665</v>
      </c>
    </row>
    <row r="34" spans="1:11" ht="12.75">
      <c r="A34" s="2" t="s">
        <v>14</v>
      </c>
      <c r="B34" s="3">
        <v>32</v>
      </c>
      <c r="C34" s="3">
        <v>98840.67276386321</v>
      </c>
      <c r="D34" s="3">
        <v>99311.1086320942</v>
      </c>
      <c r="G34" s="58">
        <f t="shared" si="3"/>
        <v>24</v>
      </c>
      <c r="H34" s="62" t="s">
        <v>108</v>
      </c>
      <c r="I34" s="57">
        <f t="shared" si="0"/>
        <v>0.03403985400987239</v>
      </c>
      <c r="J34" s="57">
        <f t="shared" si="1"/>
        <v>0.3901214743441224</v>
      </c>
      <c r="K34" s="57">
        <f t="shared" si="2"/>
        <v>0.013279678032790104</v>
      </c>
    </row>
    <row r="35" spans="1:11" ht="12.75">
      <c r="A35" s="2" t="s">
        <v>14</v>
      </c>
      <c r="B35" s="3">
        <v>33</v>
      </c>
      <c r="C35" s="3">
        <v>98784.22979768142</v>
      </c>
      <c r="D35" s="3">
        <v>99286.7863484791</v>
      </c>
      <c r="G35" s="58">
        <f t="shared" si="3"/>
        <v>25</v>
      </c>
      <c r="H35" s="62" t="s">
        <v>109</v>
      </c>
      <c r="I35" s="57">
        <f t="shared" si="0"/>
        <v>0.028053127533144786</v>
      </c>
      <c r="J35" s="57">
        <f t="shared" si="1"/>
        <v>0.37511680225396377</v>
      </c>
      <c r="K35" s="57">
        <f t="shared" si="2"/>
        <v>0.0105231994934559</v>
      </c>
    </row>
    <row r="36" spans="1:11" ht="12.75">
      <c r="A36" s="2" t="s">
        <v>14</v>
      </c>
      <c r="B36" s="3">
        <v>34</v>
      </c>
      <c r="C36" s="3">
        <v>98725.50652443588</v>
      </c>
      <c r="D36" s="3">
        <v>99260.17153253053</v>
      </c>
      <c r="G36" s="58">
        <f t="shared" si="3"/>
        <v>26</v>
      </c>
      <c r="H36" s="62" t="s">
        <v>110</v>
      </c>
      <c r="I36" s="57">
        <f t="shared" si="0"/>
        <v>0.021996916737817743</v>
      </c>
      <c r="J36" s="57">
        <f t="shared" si="1"/>
        <v>0.3606892329365037</v>
      </c>
      <c r="K36" s="57">
        <f t="shared" si="2"/>
        <v>0.00793405102513162</v>
      </c>
    </row>
    <row r="37" spans="1:11" ht="12.75">
      <c r="A37" s="2" t="s">
        <v>14</v>
      </c>
      <c r="B37" s="3">
        <v>35</v>
      </c>
      <c r="C37" s="3">
        <v>98662.9283748703</v>
      </c>
      <c r="D37" s="3">
        <v>99229.8971802131</v>
      </c>
      <c r="G37" s="58">
        <f t="shared" si="3"/>
        <v>27</v>
      </c>
      <c r="H37" s="62" t="s">
        <v>111</v>
      </c>
      <c r="I37" s="57">
        <f t="shared" si="0"/>
        <v>0.017687416033469194</v>
      </c>
      <c r="J37" s="57">
        <f t="shared" si="1"/>
        <v>0.3468165701312535</v>
      </c>
      <c r="K37" s="57">
        <f t="shared" si="2"/>
        <v>0.006134288963212326</v>
      </c>
    </row>
    <row r="38" spans="1:11" ht="12.75">
      <c r="A38" s="2" t="s">
        <v>14</v>
      </c>
      <c r="B38" s="3">
        <v>36</v>
      </c>
      <c r="C38" s="3">
        <v>98595.6363112015</v>
      </c>
      <c r="D38" s="3">
        <v>99195.51501313913</v>
      </c>
      <c r="G38" s="58">
        <f t="shared" si="3"/>
        <v>28</v>
      </c>
      <c r="H38" s="62" t="s">
        <v>112</v>
      </c>
      <c r="I38" s="57">
        <f t="shared" si="0"/>
        <v>0.01419266570796224</v>
      </c>
      <c r="J38" s="57">
        <f t="shared" si="1"/>
        <v>0.3334774712800514</v>
      </c>
      <c r="K38" s="57">
        <f t="shared" si="2"/>
        <v>0.004732934271014348</v>
      </c>
    </row>
    <row r="39" spans="1:11" ht="12.75">
      <c r="A39" s="2" t="s">
        <v>14</v>
      </c>
      <c r="B39" s="3">
        <v>37</v>
      </c>
      <c r="C39" s="3">
        <v>98524.8032341628</v>
      </c>
      <c r="D39" s="3">
        <v>99156.15423278192</v>
      </c>
      <c r="G39" s="58">
        <f t="shared" si="3"/>
        <v>29</v>
      </c>
      <c r="H39" s="62" t="s">
        <v>113</v>
      </c>
      <c r="I39" s="57">
        <f t="shared" si="0"/>
        <v>0.011015392951435424</v>
      </c>
      <c r="J39" s="57">
        <f t="shared" si="1"/>
        <v>0.3206514146923571</v>
      </c>
      <c r="K39" s="57">
        <f t="shared" si="2"/>
        <v>0.0035321013332699873</v>
      </c>
    </row>
    <row r="40" spans="1:11" ht="12.75">
      <c r="A40" s="2" t="s">
        <v>14</v>
      </c>
      <c r="B40" s="3">
        <v>38</v>
      </c>
      <c r="C40" s="3">
        <v>98449.51550577141</v>
      </c>
      <c r="D40" s="3">
        <v>99111.35151605339</v>
      </c>
      <c r="G40" s="58">
        <f t="shared" si="3"/>
        <v>30</v>
      </c>
      <c r="H40" s="62" t="s">
        <v>114</v>
      </c>
      <c r="I40" s="57">
        <f t="shared" si="0"/>
        <v>0.008064573576511991</v>
      </c>
      <c r="J40" s="57">
        <f t="shared" si="1"/>
        <v>0.30831866797342034</v>
      </c>
      <c r="K40" s="57">
        <f t="shared" si="2"/>
        <v>0.0024864585828838193</v>
      </c>
    </row>
    <row r="41" spans="1:11" ht="12.75">
      <c r="A41" s="2" t="s">
        <v>14</v>
      </c>
      <c r="B41" s="3">
        <v>39</v>
      </c>
      <c r="C41" s="3">
        <v>98368.6638411623</v>
      </c>
      <c r="D41" s="3">
        <v>99060.64515750426</v>
      </c>
      <c r="G41" s="58">
        <f t="shared" si="3"/>
        <v>31</v>
      </c>
      <c r="H41" s="62" t="s">
        <v>115</v>
      </c>
      <c r="I41" s="57">
        <f t="shared" si="0"/>
        <v>0.005581557197552065</v>
      </c>
      <c r="J41" s="57">
        <f t="shared" si="1"/>
        <v>0.29646025766675027</v>
      </c>
      <c r="K41" s="57">
        <f t="shared" si="2"/>
        <v>0.0016547098849679898</v>
      </c>
    </row>
    <row r="42" spans="1:11" ht="12.75">
      <c r="A42" s="2" t="s">
        <v>14</v>
      </c>
      <c r="B42" s="3">
        <v>40</v>
      </c>
      <c r="C42" s="3">
        <v>98281.35673357008</v>
      </c>
      <c r="D42" s="3">
        <v>99005.76258826765</v>
      </c>
      <c r="G42" s="58">
        <f t="shared" si="3"/>
        <v>32</v>
      </c>
      <c r="H42" s="62" t="s">
        <v>116</v>
      </c>
      <c r="I42" s="57">
        <f t="shared" si="0"/>
        <v>0.0036103557009525672</v>
      </c>
      <c r="J42" s="57">
        <f t="shared" si="1"/>
        <v>0.28505794006418295</v>
      </c>
      <c r="K42" s="57">
        <f t="shared" si="2"/>
        <v>0.001029160559012518</v>
      </c>
    </row>
    <row r="43" spans="1:11" ht="12.75">
      <c r="A43" s="2" t="s">
        <v>14</v>
      </c>
      <c r="B43" s="3">
        <v>41</v>
      </c>
      <c r="C43" s="3">
        <v>98186.90540130841</v>
      </c>
      <c r="D43" s="3">
        <v>98947.68580793338</v>
      </c>
      <c r="G43" s="58">
        <f t="shared" si="3"/>
        <v>33</v>
      </c>
      <c r="H43" s="62" t="s">
        <v>117</v>
      </c>
      <c r="I43" s="57">
        <f t="shared" si="0"/>
        <v>0.002311674022101776</v>
      </c>
      <c r="J43" s="57">
        <f t="shared" si="1"/>
        <v>0.27409417313863743</v>
      </c>
      <c r="K43" s="57">
        <f t="shared" si="2"/>
        <v>0.0006336163796540545</v>
      </c>
    </row>
    <row r="44" spans="1:11" ht="12.75">
      <c r="A44" s="2" t="s">
        <v>14</v>
      </c>
      <c r="B44" s="3">
        <v>42</v>
      </c>
      <c r="C44" s="3">
        <v>98084.02516182892</v>
      </c>
      <c r="D44" s="3">
        <v>98885.18649166965</v>
      </c>
      <c r="G44" s="58">
        <f t="shared" si="3"/>
        <v>34</v>
      </c>
      <c r="H44" s="62" t="s">
        <v>118</v>
      </c>
      <c r="I44" s="57">
        <f t="shared" si="0"/>
        <v>0.001392368147003253</v>
      </c>
      <c r="J44" s="57">
        <f t="shared" si="1"/>
        <v>0.26355208955638215</v>
      </c>
      <c r="K44" s="57">
        <f t="shared" si="2"/>
        <v>0.00036696153457445524</v>
      </c>
    </row>
    <row r="45" spans="1:11" ht="12.75">
      <c r="A45" s="2" t="s">
        <v>14</v>
      </c>
      <c r="B45" s="3">
        <v>43</v>
      </c>
      <c r="C45" s="3">
        <v>97972.78316469163</v>
      </c>
      <c r="D45" s="3">
        <v>98817.78535970507</v>
      </c>
      <c r="G45" s="58">
        <f t="shared" si="3"/>
        <v>35</v>
      </c>
      <c r="H45" s="62" t="s">
        <v>119</v>
      </c>
      <c r="I45" s="57">
        <f t="shared" si="0"/>
        <v>0.000785181204429053</v>
      </c>
      <c r="J45" s="57">
        <f t="shared" si="1"/>
        <v>0.2534154707272905</v>
      </c>
      <c r="K45" s="57">
        <f t="shared" si="2"/>
        <v>0.00019897706452660937</v>
      </c>
    </row>
    <row r="46" spans="1:11" ht="12.75">
      <c r="A46" s="2" t="s">
        <v>14</v>
      </c>
      <c r="B46" s="3">
        <v>44</v>
      </c>
      <c r="C46" s="3">
        <v>97850.76786053833</v>
      </c>
      <c r="D46" s="3">
        <v>98744.80150797195</v>
      </c>
      <c r="G46" s="58">
        <f t="shared" si="3"/>
        <v>36</v>
      </c>
      <c r="H46" s="62" t="s">
        <v>120</v>
      </c>
      <c r="I46" s="57">
        <f t="shared" si="0"/>
        <v>0.0004125360036313744</v>
      </c>
      <c r="J46" s="57">
        <f t="shared" si="1"/>
        <v>0.24366872185316396</v>
      </c>
      <c r="K46" s="57">
        <f t="shared" si="2"/>
        <v>0.00010052212072326922</v>
      </c>
    </row>
    <row r="47" spans="1:11" ht="12.75">
      <c r="A47" s="2" t="s">
        <v>14</v>
      </c>
      <c r="B47" s="3">
        <v>45</v>
      </c>
      <c r="C47" s="3">
        <v>97715.84926479685</v>
      </c>
      <c r="D47" s="3">
        <v>98662.92231856154</v>
      </c>
      <c r="G47" s="58">
        <f t="shared" si="3"/>
        <v>37</v>
      </c>
      <c r="H47" s="62" t="s">
        <v>121</v>
      </c>
      <c r="I47" s="57">
        <f t="shared" si="0"/>
        <v>0.0002009516342461142</v>
      </c>
      <c r="J47" s="57">
        <f t="shared" si="1"/>
        <v>0.23429684793573452</v>
      </c>
      <c r="K47" s="57">
        <f t="shared" si="2"/>
        <v>4.708233449139916E-05</v>
      </c>
    </row>
    <row r="48" spans="1:11" ht="12.75">
      <c r="A48" s="2" t="s">
        <v>14</v>
      </c>
      <c r="B48" s="3">
        <v>46</v>
      </c>
      <c r="C48" s="3">
        <v>97566.05868514185</v>
      </c>
      <c r="D48" s="3">
        <v>98569.75492101612</v>
      </c>
      <c r="G48" s="58">
        <f t="shared" si="3"/>
        <v>38</v>
      </c>
      <c r="H48" s="62" t="s">
        <v>122</v>
      </c>
      <c r="I48" s="57">
        <f t="shared" si="0"/>
        <v>9.030201147257836E-05</v>
      </c>
      <c r="J48" s="57">
        <f t="shared" si="1"/>
        <v>0.22528543070743706</v>
      </c>
      <c r="K48" s="57">
        <f t="shared" si="2"/>
        <v>2.0343727548347738E-05</v>
      </c>
    </row>
    <row r="49" spans="1:11" ht="12.75">
      <c r="A49" s="2" t="s">
        <v>14</v>
      </c>
      <c r="B49" s="3">
        <v>47</v>
      </c>
      <c r="C49" s="3">
        <v>97399.42171087115</v>
      </c>
      <c r="D49" s="3">
        <v>98467.21280497179</v>
      </c>
      <c r="G49" s="58">
        <f t="shared" si="3"/>
        <v>39</v>
      </c>
      <c r="H49" s="62" t="s">
        <v>123</v>
      </c>
      <c r="I49" s="57">
        <f t="shared" si="0"/>
        <v>3.7249067934811865E-05</v>
      </c>
      <c r="J49" s="57">
        <f t="shared" si="1"/>
        <v>0.21662060644945874</v>
      </c>
      <c r="K49" s="57">
        <f t="shared" si="2"/>
        <v>8.068915685716033E-06</v>
      </c>
    </row>
    <row r="50" spans="1:11" ht="12.75">
      <c r="A50" s="2" t="s">
        <v>14</v>
      </c>
      <c r="B50" s="3">
        <v>48</v>
      </c>
      <c r="C50" s="3">
        <v>97214.79136707602</v>
      </c>
      <c r="D50" s="3">
        <v>98351.70485631879</v>
      </c>
      <c r="G50" s="58">
        <f t="shared" si="3"/>
        <v>40</v>
      </c>
      <c r="H50" s="62" t="s">
        <v>124</v>
      </c>
      <c r="I50" s="57">
        <f t="shared" si="0"/>
        <v>1.4033822033366426E-05</v>
      </c>
      <c r="J50" s="57">
        <f t="shared" si="1"/>
        <v>0.20828904466294101</v>
      </c>
      <c r="K50" s="57">
        <f t="shared" si="2"/>
        <v>2.9230913842996253E-06</v>
      </c>
    </row>
    <row r="51" spans="1:11" ht="12.75">
      <c r="A51" s="2" t="s">
        <v>14</v>
      </c>
      <c r="B51" s="3">
        <v>49</v>
      </c>
      <c r="C51" s="3">
        <v>97013.05900921437</v>
      </c>
      <c r="D51" s="3">
        <v>98223.53684861823</v>
      </c>
      <c r="G51" s="58">
        <f t="shared" si="3"/>
        <v>41</v>
      </c>
      <c r="H51" s="62" t="s">
        <v>125</v>
      </c>
      <c r="I51" s="57">
        <f t="shared" si="0"/>
        <v>4.805305692401669E-06</v>
      </c>
      <c r="J51" s="57">
        <f t="shared" si="1"/>
        <v>0.2002779275605202</v>
      </c>
      <c r="K51" s="57">
        <f t="shared" si="2"/>
        <v>9.623966653689768E-07</v>
      </c>
    </row>
    <row r="52" spans="1:11" ht="12.75">
      <c r="A52" s="2" t="s">
        <v>14</v>
      </c>
      <c r="B52" s="3">
        <v>50</v>
      </c>
      <c r="C52" s="3">
        <v>96790.70313770407</v>
      </c>
      <c r="D52" s="3">
        <v>98086.0229147948</v>
      </c>
      <c r="G52" s="58">
        <f t="shared" si="3"/>
        <v>42</v>
      </c>
      <c r="H52" s="62" t="s">
        <v>126</v>
      </c>
      <c r="I52" s="57">
        <f t="shared" si="0"/>
        <v>1.487998176973529E-06</v>
      </c>
      <c r="J52" s="57">
        <f t="shared" si="1"/>
        <v>0.19257493034665407</v>
      </c>
      <c r="K52" s="57">
        <f t="shared" si="2"/>
        <v>2.865511452866256E-07</v>
      </c>
    </row>
    <row r="53" spans="1:11" ht="12.75">
      <c r="A53" s="2" t="s">
        <v>14</v>
      </c>
      <c r="B53" s="3">
        <v>51</v>
      </c>
      <c r="C53" s="3">
        <v>96547.5939286331</v>
      </c>
      <c r="D53" s="3">
        <v>97934.10728250437</v>
      </c>
      <c r="G53" s="58">
        <f t="shared" si="3"/>
        <v>43</v>
      </c>
      <c r="H53" s="62" t="s">
        <v>127</v>
      </c>
      <c r="I53" s="57">
        <f t="shared" si="0"/>
        <v>4.146541387007504E-07</v>
      </c>
      <c r="J53" s="57">
        <f t="shared" si="1"/>
        <v>0.18516820225639813</v>
      </c>
      <c r="K53" s="57">
        <f t="shared" si="2"/>
        <v>7.678076142139312E-08</v>
      </c>
    </row>
    <row r="54" spans="1:11" ht="12.75">
      <c r="A54" s="2" t="s">
        <v>14</v>
      </c>
      <c r="B54" s="3">
        <v>52</v>
      </c>
      <c r="C54" s="3">
        <v>96287.35278562628</v>
      </c>
      <c r="D54" s="3">
        <v>97768.69559596315</v>
      </c>
      <c r="G54" s="58">
        <f t="shared" si="3"/>
        <v>44</v>
      </c>
      <c r="H54" s="62" t="s">
        <v>128</v>
      </c>
      <c r="I54" s="57">
        <f t="shared" si="0"/>
        <v>1.0347653163416617E-07</v>
      </c>
      <c r="J54" s="57">
        <f t="shared" si="1"/>
        <v>0.17804634832345972</v>
      </c>
      <c r="K54" s="57">
        <f t="shared" si="2"/>
        <v>1.8423618594640248E-08</v>
      </c>
    </row>
    <row r="55" spans="1:11" ht="12.75">
      <c r="A55" s="2" t="s">
        <v>14</v>
      </c>
      <c r="B55" s="3">
        <v>53</v>
      </c>
      <c r="C55" s="3">
        <v>95995.07637773962</v>
      </c>
      <c r="D55" s="3">
        <v>97587.53900220642</v>
      </c>
      <c r="G55" s="58">
        <f t="shared" si="3"/>
        <v>45</v>
      </c>
      <c r="H55" s="62" t="s">
        <v>129</v>
      </c>
      <c r="I55" s="57">
        <f t="shared" si="0"/>
        <v>2.301151135417426E-08</v>
      </c>
      <c r="J55" s="57">
        <f t="shared" si="1"/>
        <v>0.17119841184948048</v>
      </c>
      <c r="K55" s="57">
        <f t="shared" si="2"/>
        <v>3.939534198090921E-09</v>
      </c>
    </row>
    <row r="56" spans="1:11" ht="12.75">
      <c r="A56" s="2" t="s">
        <v>14</v>
      </c>
      <c r="B56" s="3">
        <v>54</v>
      </c>
      <c r="C56" s="3">
        <v>95677.84816848945</v>
      </c>
      <c r="D56" s="3">
        <v>97390.76739206394</v>
      </c>
      <c r="G56" s="58">
        <f t="shared" si="3"/>
        <v>46</v>
      </c>
      <c r="H56" s="62" t="s">
        <v>130</v>
      </c>
      <c r="I56" s="57">
        <f t="shared" si="0"/>
        <v>4.5379373479030175E-09</v>
      </c>
      <c r="J56" s="57">
        <f t="shared" si="1"/>
        <v>0.1646138575475774</v>
      </c>
      <c r="K56" s="57">
        <f t="shared" si="2"/>
        <v>7.470073721475385E-10</v>
      </c>
    </row>
    <row r="57" spans="1:11" ht="12.75">
      <c r="A57" s="2" t="s">
        <v>14</v>
      </c>
      <c r="B57" s="3">
        <v>55</v>
      </c>
      <c r="C57" s="3">
        <v>95324.7194096907</v>
      </c>
      <c r="D57" s="3">
        <v>97179.39923568527</v>
      </c>
      <c r="G57" s="58">
        <f t="shared" si="3"/>
        <v>47</v>
      </c>
      <c r="H57" s="62" t="s">
        <v>131</v>
      </c>
      <c r="I57" s="57">
        <f t="shared" si="0"/>
        <v>7.896264456551959E-10</v>
      </c>
      <c r="J57" s="57">
        <f t="shared" si="1"/>
        <v>0.15828255533420904</v>
      </c>
      <c r="K57" s="57">
        <f t="shared" si="2"/>
        <v>1.2498409157777336E-10</v>
      </c>
    </row>
    <row r="58" spans="1:11" ht="12.75">
      <c r="A58" s="2" t="s">
        <v>14</v>
      </c>
      <c r="B58" s="3">
        <v>56</v>
      </c>
      <c r="C58" s="3">
        <v>94932.105487858</v>
      </c>
      <c r="D58" s="3">
        <v>96950.83911944689</v>
      </c>
      <c r="G58" s="58">
        <f t="shared" si="3"/>
        <v>48</v>
      </c>
      <c r="H58" s="62" t="s">
        <v>132</v>
      </c>
      <c r="I58" s="57">
        <f t="shared" si="0"/>
        <v>1.2062088290614206E-10</v>
      </c>
      <c r="J58" s="57">
        <f t="shared" si="1"/>
        <v>0.15219476474443175</v>
      </c>
      <c r="K58" s="57">
        <f t="shared" si="2"/>
        <v>1.835786689716594E-11</v>
      </c>
    </row>
    <row r="59" spans="1:11" ht="12.75">
      <c r="A59" s="2" t="s">
        <v>14</v>
      </c>
      <c r="B59" s="3">
        <v>57</v>
      </c>
      <c r="C59" s="3">
        <v>94493.1299388716</v>
      </c>
      <c r="D59" s="3">
        <v>96695.53459676007</v>
      </c>
      <c r="G59" s="58">
        <f t="shared" si="3"/>
        <v>49</v>
      </c>
      <c r="H59" s="62" t="s">
        <v>133</v>
      </c>
      <c r="I59" s="57">
        <f t="shared" si="0"/>
        <v>1.6090740814047137E-11</v>
      </c>
      <c r="J59" s="57">
        <f t="shared" si="1"/>
        <v>0.14634111994656898</v>
      </c>
      <c r="K59" s="57">
        <f t="shared" si="2"/>
        <v>2.354737031497625E-12</v>
      </c>
    </row>
    <row r="60" spans="1:11" ht="12.75">
      <c r="A60" s="2" t="s">
        <v>14</v>
      </c>
      <c r="B60" s="3">
        <v>58</v>
      </c>
      <c r="C60" s="3">
        <v>94010.60833028915</v>
      </c>
      <c r="D60" s="3">
        <v>96419.06079033032</v>
      </c>
      <c r="G60" s="58">
        <f t="shared" si="3"/>
        <v>50</v>
      </c>
      <c r="H60" s="62" t="s">
        <v>134</v>
      </c>
      <c r="I60" s="57">
        <f t="shared" si="0"/>
        <v>2.0678592469998963E-12</v>
      </c>
      <c r="J60" s="57">
        <f t="shared" si="1"/>
        <v>0.1407126153332394</v>
      </c>
      <c r="K60" s="57">
        <f t="shared" si="2"/>
        <v>2.9097388278637847E-13</v>
      </c>
    </row>
    <row r="61" spans="1:8" ht="12.75">
      <c r="A61" s="2" t="s">
        <v>14</v>
      </c>
      <c r="B61" s="3">
        <v>59</v>
      </c>
      <c r="C61" s="3">
        <v>93479.46437502644</v>
      </c>
      <c r="D61" s="3">
        <v>96115.97325787957</v>
      </c>
      <c r="G61" s="6"/>
      <c r="H61" s="52"/>
    </row>
    <row r="62" spans="1:7" ht="12.75">
      <c r="A62" s="2" t="s">
        <v>14</v>
      </c>
      <c r="B62" s="3">
        <v>60</v>
      </c>
      <c r="C62" s="3">
        <v>92906.98211327412</v>
      </c>
      <c r="D62" s="3">
        <v>95789.48267527827</v>
      </c>
      <c r="G62" s="6"/>
    </row>
    <row r="63" spans="1:7" ht="12.75">
      <c r="A63" s="2" t="s">
        <v>14</v>
      </c>
      <c r="B63" s="3">
        <v>61</v>
      </c>
      <c r="C63" s="3">
        <v>92284.2024563535</v>
      </c>
      <c r="D63" s="3">
        <v>95442.26400058209</v>
      </c>
      <c r="G63" s="6"/>
    </row>
    <row r="64" spans="1:7" ht="12.75">
      <c r="A64" s="2" t="s">
        <v>14</v>
      </c>
      <c r="B64" s="3">
        <v>62</v>
      </c>
      <c r="C64" s="3">
        <v>91606.23656300789</v>
      </c>
      <c r="D64" s="3">
        <v>95067.96521058309</v>
      </c>
      <c r="G64" s="6"/>
    </row>
    <row r="65" spans="1:7" ht="12.75">
      <c r="A65" s="2" t="s">
        <v>14</v>
      </c>
      <c r="B65" s="3">
        <v>63</v>
      </c>
      <c r="C65" s="3">
        <v>90868.06251603478</v>
      </c>
      <c r="D65" s="3">
        <v>94663.085006946</v>
      </c>
      <c r="G65" s="6"/>
    </row>
    <row r="66" spans="1:7" ht="12.75">
      <c r="A66" s="2" t="s">
        <v>14</v>
      </c>
      <c r="B66" s="3">
        <v>64</v>
      </c>
      <c r="C66" s="3">
        <v>90055.39672045139</v>
      </c>
      <c r="D66" s="3">
        <v>94215.95623111674</v>
      </c>
      <c r="G66" s="6"/>
    </row>
    <row r="67" spans="1:7" ht="12.75">
      <c r="A67" s="2" t="s">
        <v>14</v>
      </c>
      <c r="B67" s="3">
        <v>65</v>
      </c>
      <c r="C67" s="3">
        <v>89171.8695271048</v>
      </c>
      <c r="D67" s="3">
        <v>93713.17089637027</v>
      </c>
      <c r="G67" s="6"/>
    </row>
    <row r="68" spans="1:7" ht="12.75">
      <c r="A68" s="2" t="s">
        <v>14</v>
      </c>
      <c r="B68" s="3">
        <v>66</v>
      </c>
      <c r="C68" s="3">
        <v>88189.9338679958</v>
      </c>
      <c r="D68" s="3">
        <v>93148.84611247138</v>
      </c>
      <c r="G68" s="6"/>
    </row>
    <row r="69" spans="1:7" ht="12.75">
      <c r="A69" s="2" t="s">
        <v>14</v>
      </c>
      <c r="B69" s="3">
        <v>67</v>
      </c>
      <c r="C69" s="3">
        <v>87106.58402717985</v>
      </c>
      <c r="D69" s="3">
        <v>92533.56351882544</v>
      </c>
      <c r="G69" s="6"/>
    </row>
    <row r="70" spans="1:7" ht="12.75">
      <c r="A70" s="2" t="s">
        <v>14</v>
      </c>
      <c r="B70" s="3">
        <v>68</v>
      </c>
      <c r="C70" s="3">
        <v>85911.6471968366</v>
      </c>
      <c r="D70" s="3">
        <v>91860.01726198572</v>
      </c>
      <c r="G70" s="6"/>
    </row>
    <row r="71" spans="1:7" ht="12.75">
      <c r="A71" s="2" t="s">
        <v>14</v>
      </c>
      <c r="B71" s="3">
        <v>69</v>
      </c>
      <c r="C71" s="3">
        <v>84683.32542103983</v>
      </c>
      <c r="D71" s="3">
        <v>91164.79217474165</v>
      </c>
      <c r="G71" s="6"/>
    </row>
    <row r="72" spans="1:7" ht="12.75">
      <c r="A72" s="2" t="s">
        <v>14</v>
      </c>
      <c r="B72" s="3">
        <v>70</v>
      </c>
      <c r="C72" s="3">
        <v>83381.10504387804</v>
      </c>
      <c r="D72" s="3">
        <v>90419.79805132927</v>
      </c>
      <c r="G72" s="6"/>
    </row>
    <row r="73" spans="1:7" ht="12.75">
      <c r="A73" s="2" t="s">
        <v>14</v>
      </c>
      <c r="B73" s="3">
        <v>71</v>
      </c>
      <c r="C73" s="3">
        <v>81980.15406077392</v>
      </c>
      <c r="D73" s="3">
        <v>89592.93341149534</v>
      </c>
      <c r="G73" s="6"/>
    </row>
    <row r="74" spans="1:7" ht="12.75">
      <c r="A74" s="2" t="s">
        <v>14</v>
      </c>
      <c r="B74" s="3">
        <v>72</v>
      </c>
      <c r="C74" s="3">
        <v>80421.74822314792</v>
      </c>
      <c r="D74" s="3">
        <v>88655.47058530948</v>
      </c>
      <c r="G74" s="6"/>
    </row>
    <row r="75" spans="1:7" ht="12.75">
      <c r="A75" s="2" t="s">
        <v>14</v>
      </c>
      <c r="B75" s="3">
        <v>73</v>
      </c>
      <c r="C75" s="3">
        <v>78700.70109730054</v>
      </c>
      <c r="D75" s="3">
        <v>87610.2881921569</v>
      </c>
      <c r="G75" s="6"/>
    </row>
    <row r="76" spans="1:7" ht="12.75">
      <c r="A76" s="2" t="s">
        <v>14</v>
      </c>
      <c r="B76" s="3">
        <v>74</v>
      </c>
      <c r="C76" s="3">
        <v>76761.49850810881</v>
      </c>
      <c r="D76" s="3">
        <v>86417.79214376683</v>
      </c>
      <c r="G76" s="6"/>
    </row>
    <row r="77" spans="1:7" ht="12.75">
      <c r="A77" s="2" t="s">
        <v>14</v>
      </c>
      <c r="B77" s="3">
        <v>75</v>
      </c>
      <c r="C77" s="3">
        <v>74676.91643010851</v>
      </c>
      <c r="D77" s="3">
        <v>85122.95979695991</v>
      </c>
      <c r="G77" s="6"/>
    </row>
    <row r="78" spans="1:7" ht="12.75">
      <c r="A78" s="2" t="s">
        <v>14</v>
      </c>
      <c r="B78" s="3">
        <v>76</v>
      </c>
      <c r="C78" s="3">
        <v>72463.34924744055</v>
      </c>
      <c r="D78" s="3">
        <v>83703.12585213858</v>
      </c>
      <c r="G78" s="6"/>
    </row>
    <row r="79" spans="1:7" ht="12.75">
      <c r="A79" s="2" t="s">
        <v>14</v>
      </c>
      <c r="B79" s="3">
        <v>77</v>
      </c>
      <c r="C79" s="3">
        <v>70122.21495409012</v>
      </c>
      <c r="D79" s="3">
        <v>82152.21658119331</v>
      </c>
      <c r="G79" s="6"/>
    </row>
    <row r="80" spans="1:7" ht="12.75">
      <c r="A80" s="2" t="s">
        <v>14</v>
      </c>
      <c r="B80" s="3">
        <v>78</v>
      </c>
      <c r="C80" s="3">
        <v>67683.56907485453</v>
      </c>
      <c r="D80" s="3">
        <v>80475.98932624796</v>
      </c>
      <c r="G80" s="6"/>
    </row>
    <row r="81" spans="1:7" ht="12.75">
      <c r="A81" s="2" t="s">
        <v>14</v>
      </c>
      <c r="B81" s="3">
        <v>79</v>
      </c>
      <c r="C81" s="3">
        <v>65052.78116633384</v>
      </c>
      <c r="D81" s="3">
        <v>78605.38289707164</v>
      </c>
      <c r="G81" s="6"/>
    </row>
    <row r="82" spans="1:7" ht="12.75">
      <c r="A82" s="2" t="s">
        <v>14</v>
      </c>
      <c r="B82" s="3">
        <v>80</v>
      </c>
      <c r="C82" s="3">
        <v>62196.66222822717</v>
      </c>
      <c r="D82" s="3">
        <v>76492.32242667851</v>
      </c>
      <c r="G82" s="6"/>
    </row>
    <row r="83" spans="1:7" ht="12.75">
      <c r="A83" s="2" t="s">
        <v>14</v>
      </c>
      <c r="B83" s="3">
        <v>81</v>
      </c>
      <c r="C83" s="3">
        <v>59051.0081931387</v>
      </c>
      <c r="D83" s="3">
        <v>74094.07623486902</v>
      </c>
      <c r="G83" s="6"/>
    </row>
    <row r="84" spans="1:7" ht="12.75">
      <c r="A84" s="2" t="s">
        <v>14</v>
      </c>
      <c r="B84" s="3">
        <v>82</v>
      </c>
      <c r="C84" s="3">
        <v>55661.34096247321</v>
      </c>
      <c r="D84" s="3">
        <v>71379.09812430732</v>
      </c>
      <c r="G84" s="6"/>
    </row>
    <row r="85" spans="1:7" ht="12.75">
      <c r="A85" s="2" t="s">
        <v>14</v>
      </c>
      <c r="B85" s="3">
        <v>83</v>
      </c>
      <c r="C85" s="3">
        <v>52067.642739268245</v>
      </c>
      <c r="D85" s="3">
        <v>68356.8285927162</v>
      </c>
      <c r="G85" s="6"/>
    </row>
    <row r="86" spans="1:7" ht="12.75">
      <c r="A86" s="2" t="s">
        <v>14</v>
      </c>
      <c r="B86" s="3">
        <v>84</v>
      </c>
      <c r="C86" s="3">
        <v>48231.533126631286</v>
      </c>
      <c r="D86" s="3">
        <v>64959.05057584064</v>
      </c>
      <c r="G86" s="6"/>
    </row>
    <row r="87" spans="1:7" ht="12.75">
      <c r="A87" s="2" t="s">
        <v>14</v>
      </c>
      <c r="B87" s="3">
        <v>85</v>
      </c>
      <c r="C87" s="3">
        <v>44199.89737548735</v>
      </c>
      <c r="D87" s="3">
        <v>61243.79497942562</v>
      </c>
      <c r="G87" s="6"/>
    </row>
    <row r="88" spans="1:7" ht="12.75">
      <c r="A88" s="2" t="s">
        <v>14</v>
      </c>
      <c r="B88" s="3">
        <v>86</v>
      </c>
      <c r="C88" s="3">
        <v>40058.017370215945</v>
      </c>
      <c r="D88" s="3">
        <v>57259.03788945352</v>
      </c>
      <c r="G88" s="6"/>
    </row>
    <row r="89" spans="1:7" ht="12.75">
      <c r="A89" s="2" t="s">
        <v>14</v>
      </c>
      <c r="B89" s="3">
        <v>87</v>
      </c>
      <c r="C89" s="3">
        <v>35826.91091681626</v>
      </c>
      <c r="D89" s="3">
        <v>53004.11706611709</v>
      </c>
      <c r="G89" s="6"/>
    </row>
    <row r="90" spans="1:7" ht="12.75">
      <c r="A90" s="2" t="s">
        <v>14</v>
      </c>
      <c r="B90" s="3">
        <v>88</v>
      </c>
      <c r="C90" s="3">
        <v>31564.99461797996</v>
      </c>
      <c r="D90" s="3">
        <v>48486.90744430359</v>
      </c>
      <c r="G90" s="6"/>
    </row>
    <row r="91" spans="1:7" ht="12.75">
      <c r="A91" s="2" t="s">
        <v>14</v>
      </c>
      <c r="B91" s="3">
        <v>89</v>
      </c>
      <c r="C91" s="3">
        <v>27354.186773597834</v>
      </c>
      <c r="D91" s="3">
        <v>43736.01527705747</v>
      </c>
      <c r="G91" s="6"/>
    </row>
    <row r="92" spans="1:7" ht="12.75">
      <c r="A92" s="2" t="s">
        <v>14</v>
      </c>
      <c r="B92" s="3">
        <v>90</v>
      </c>
      <c r="C92" s="3">
        <v>23240.2825756787</v>
      </c>
      <c r="D92" s="3">
        <v>38817.76127862377</v>
      </c>
      <c r="G92" s="6"/>
    </row>
    <row r="93" spans="1:7" ht="12.75">
      <c r="A93" s="2" t="s">
        <v>14</v>
      </c>
      <c r="B93" s="3">
        <v>91</v>
      </c>
      <c r="C93" s="3">
        <v>19310.986646262703</v>
      </c>
      <c r="D93" s="3">
        <v>33863.19964389516</v>
      </c>
      <c r="G93" s="6"/>
    </row>
    <row r="94" spans="1:4" ht="12.75">
      <c r="A94" s="2" t="s">
        <v>14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14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14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14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14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14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14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14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14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14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14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14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14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14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14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14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14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14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14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14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14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14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14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14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14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14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14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14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14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94">
      <selection activeCell="H28" sqref="H28"/>
    </sheetView>
  </sheetViews>
  <sheetFormatPr defaultColWidth="9.28125" defaultRowHeight="12.75"/>
  <cols>
    <col min="1" max="3" width="9.28125" style="6" customWidth="1"/>
    <col min="4" max="4" width="12.7109375" style="6" customWidth="1"/>
    <col min="5" max="5" width="9.28125" style="6" customWidth="1"/>
    <col min="6" max="6" width="15.7109375" style="6" customWidth="1"/>
    <col min="7" max="7" width="15.28125" style="6" customWidth="1"/>
    <col min="8" max="8" width="20.28125" style="6" bestFit="1" customWidth="1"/>
    <col min="9" max="9" width="12.7109375" style="6" bestFit="1" customWidth="1"/>
    <col min="10" max="10" width="17.00390625" style="6" customWidth="1"/>
    <col min="11" max="11" width="17.28125" style="6" customWidth="1"/>
    <col min="12" max="12" width="15.28125" style="6" bestFit="1" customWidth="1"/>
    <col min="13" max="14" width="9.28125" style="6" customWidth="1"/>
    <col min="15" max="15" width="17.7109375" style="6" bestFit="1" customWidth="1"/>
    <col min="16" max="16" width="9.28125" style="6" customWidth="1"/>
    <col min="17" max="17" width="19.7109375" style="6" bestFit="1" customWidth="1"/>
    <col min="18" max="16384" width="9.28125" style="6" customWidth="1"/>
  </cols>
  <sheetData>
    <row r="1" spans="1:4" ht="12.75">
      <c r="A1" s="1" t="s">
        <v>10</v>
      </c>
      <c r="B1" s="1" t="s">
        <v>11</v>
      </c>
      <c r="C1" s="1" t="s">
        <v>12</v>
      </c>
      <c r="D1" s="1" t="s">
        <v>13</v>
      </c>
    </row>
    <row r="2" spans="1:4" ht="12.75">
      <c r="A2" s="2" t="s">
        <v>14</v>
      </c>
      <c r="B2" s="3">
        <v>0</v>
      </c>
      <c r="C2" s="3">
        <v>100000</v>
      </c>
      <c r="D2" s="3">
        <v>100000</v>
      </c>
    </row>
    <row r="3" spans="1:4" ht="12.75">
      <c r="A3" s="2" t="s">
        <v>14</v>
      </c>
      <c r="B3" s="3">
        <v>1</v>
      </c>
      <c r="C3" s="3">
        <v>99676.80799999999</v>
      </c>
      <c r="D3" s="3">
        <v>99725.837</v>
      </c>
    </row>
    <row r="4" spans="1:4" ht="12.75">
      <c r="A4" s="2" t="s">
        <v>14</v>
      </c>
      <c r="B4" s="3">
        <v>2</v>
      </c>
      <c r="C4" s="3">
        <v>99659.35259738303</v>
      </c>
      <c r="D4" s="3">
        <v>99705.15984495642</v>
      </c>
    </row>
    <row r="5" spans="1:4" ht="12.75">
      <c r="A5" s="2" t="s">
        <v>14</v>
      </c>
      <c r="B5" s="3">
        <v>3</v>
      </c>
      <c r="C5" s="3">
        <v>99644.91195719167</v>
      </c>
      <c r="D5" s="3">
        <v>99690.00864886638</v>
      </c>
    </row>
    <row r="6" spans="1:6" ht="15">
      <c r="A6" s="2" t="s">
        <v>14</v>
      </c>
      <c r="B6" s="3">
        <v>4</v>
      </c>
      <c r="C6" s="3">
        <v>99633.07314520203</v>
      </c>
      <c r="D6" s="3">
        <v>99678.89321290202</v>
      </c>
      <c r="F6" s="7" t="s">
        <v>33</v>
      </c>
    </row>
    <row r="7" spans="1:4" ht="12.75">
      <c r="A7" s="2" t="s">
        <v>14</v>
      </c>
      <c r="B7" s="3">
        <v>5</v>
      </c>
      <c r="C7" s="3">
        <v>99623.271243466</v>
      </c>
      <c r="D7" s="3">
        <v>99670.43944596863</v>
      </c>
    </row>
    <row r="8" spans="1:6" ht="12.75">
      <c r="A8" s="2" t="s">
        <v>14</v>
      </c>
      <c r="B8" s="3">
        <v>6</v>
      </c>
      <c r="C8" s="3">
        <v>99614.68570995024</v>
      </c>
      <c r="D8" s="3">
        <v>99662.91034097289</v>
      </c>
      <c r="F8" s="6" t="s">
        <v>0</v>
      </c>
    </row>
    <row r="9" spans="1:13" ht="12.75">
      <c r="A9" s="2" t="s">
        <v>14</v>
      </c>
      <c r="B9" s="3">
        <v>7</v>
      </c>
      <c r="C9" s="3">
        <v>99606.97951786371</v>
      </c>
      <c r="D9" s="3">
        <v>99655.68976311869</v>
      </c>
      <c r="F9" s="8" t="s">
        <v>1</v>
      </c>
      <c r="G9" s="10"/>
      <c r="H9" s="10"/>
      <c r="I9" s="10"/>
      <c r="J9" s="10"/>
      <c r="L9" s="10"/>
      <c r="M9" s="10"/>
    </row>
    <row r="10" spans="1:7" ht="12.75">
      <c r="A10" s="2" t="s">
        <v>14</v>
      </c>
      <c r="B10" s="3">
        <v>8</v>
      </c>
      <c r="C10" s="3">
        <v>99599.03187696799</v>
      </c>
      <c r="D10" s="3">
        <v>99648.72682007494</v>
      </c>
      <c r="F10" s="8" t="s">
        <v>15</v>
      </c>
      <c r="G10" s="10"/>
    </row>
    <row r="11" spans="1:7" ht="12.75">
      <c r="A11" s="2" t="s">
        <v>14</v>
      </c>
      <c r="B11" s="3">
        <v>9</v>
      </c>
      <c r="C11" s="3">
        <v>99590.63069862917</v>
      </c>
      <c r="D11" s="3">
        <v>99642.06629917429</v>
      </c>
      <c r="G11" s="10"/>
    </row>
    <row r="12" spans="1:7" ht="12.75">
      <c r="A12" s="2" t="s">
        <v>14</v>
      </c>
      <c r="B12" s="3">
        <v>10</v>
      </c>
      <c r="C12" s="3">
        <v>99582.24217980543</v>
      </c>
      <c r="D12" s="3">
        <v>99636.01702932926</v>
      </c>
      <c r="F12" s="27" t="s">
        <v>16</v>
      </c>
      <c r="G12" s="10"/>
    </row>
    <row r="13" spans="1:7" ht="12.75">
      <c r="A13" s="2" t="s">
        <v>14</v>
      </c>
      <c r="B13" s="3">
        <v>11</v>
      </c>
      <c r="C13" s="3">
        <v>99573.97784952693</v>
      </c>
      <c r="D13" s="3">
        <v>99630.09964627789</v>
      </c>
      <c r="G13" s="13"/>
    </row>
    <row r="14" spans="1:7" ht="18.75">
      <c r="A14" s="2" t="s">
        <v>14</v>
      </c>
      <c r="B14" s="3">
        <v>12</v>
      </c>
      <c r="C14" s="3">
        <v>99565.5518995213</v>
      </c>
      <c r="D14" s="3">
        <v>99623.82892780616</v>
      </c>
      <c r="F14" s="18" t="s">
        <v>34</v>
      </c>
      <c r="G14" s="15"/>
    </row>
    <row r="15" spans="1:7" ht="12.75">
      <c r="A15" s="2" t="s">
        <v>14</v>
      </c>
      <c r="B15" s="3">
        <v>13</v>
      </c>
      <c r="C15" s="3">
        <v>99555.89702795362</v>
      </c>
      <c r="D15" s="3">
        <v>99616.82537263253</v>
      </c>
      <c r="G15" s="10"/>
    </row>
    <row r="16" spans="1:7" ht="12.75">
      <c r="A16" s="2" t="s">
        <v>14</v>
      </c>
      <c r="B16" s="3">
        <v>14</v>
      </c>
      <c r="C16" s="3">
        <v>99543.8149242903</v>
      </c>
      <c r="D16" s="3">
        <v>99608.50936005042</v>
      </c>
      <c r="G16" s="10"/>
    </row>
    <row r="17" spans="1:7" ht="12.75">
      <c r="A17" s="2" t="s">
        <v>14</v>
      </c>
      <c r="B17" s="3">
        <v>15</v>
      </c>
      <c r="C17" s="3">
        <v>99528.625533571</v>
      </c>
      <c r="D17" s="3">
        <v>99599.22684306315</v>
      </c>
      <c r="F17" s="10"/>
      <c r="G17" s="10"/>
    </row>
    <row r="18" spans="1:8" ht="12.75">
      <c r="A18" s="2" t="s">
        <v>14</v>
      </c>
      <c r="B18" s="3">
        <v>16</v>
      </c>
      <c r="C18" s="3">
        <v>99509.08408323374</v>
      </c>
      <c r="D18" s="3">
        <v>99588.97907861328</v>
      </c>
      <c r="F18" s="22"/>
      <c r="G18" s="47" t="s">
        <v>35</v>
      </c>
      <c r="H18" s="9">
        <v>0.04</v>
      </c>
    </row>
    <row r="19" spans="1:7" ht="12.75">
      <c r="A19" s="2" t="s">
        <v>14</v>
      </c>
      <c r="B19" s="3">
        <v>17</v>
      </c>
      <c r="C19" s="3">
        <v>99484.11924421895</v>
      </c>
      <c r="D19" s="3">
        <v>99577.8340759646</v>
      </c>
      <c r="F19" s="10"/>
      <c r="G19" s="10"/>
    </row>
    <row r="20" spans="1:10" ht="12.75">
      <c r="A20" s="2" t="s">
        <v>14</v>
      </c>
      <c r="B20" s="3">
        <v>18</v>
      </c>
      <c r="C20" s="3">
        <v>99453.68108309498</v>
      </c>
      <c r="D20" s="3">
        <v>99565.42468628204</v>
      </c>
      <c r="F20" s="6" t="s">
        <v>17</v>
      </c>
      <c r="G20" s="6" t="s">
        <v>18</v>
      </c>
      <c r="H20" s="6" t="s">
        <v>29</v>
      </c>
      <c r="I20" s="6" t="s">
        <v>30</v>
      </c>
      <c r="J20" s="6" t="s">
        <v>36</v>
      </c>
    </row>
    <row r="21" spans="1:11" ht="12.75">
      <c r="A21" s="2" t="s">
        <v>14</v>
      </c>
      <c r="B21" s="3">
        <v>19</v>
      </c>
      <c r="C21" s="3">
        <v>99419.24425148315</v>
      </c>
      <c r="D21" s="3">
        <v>99552.05603670941</v>
      </c>
      <c r="F21" s="4">
        <v>0</v>
      </c>
      <c r="G21" s="4">
        <v>0</v>
      </c>
      <c r="H21" s="46">
        <f aca="true" t="shared" si="0" ref="H21:H31">1/(1+$H$18)^F21</f>
        <v>1</v>
      </c>
      <c r="I21" s="24"/>
      <c r="J21" s="24">
        <f>G21*H21*I21</f>
        <v>0</v>
      </c>
      <c r="K21" s="6" t="s">
        <v>37</v>
      </c>
    </row>
    <row r="22" spans="1:10" ht="12.75">
      <c r="A22" s="2" t="s">
        <v>14</v>
      </c>
      <c r="B22" s="3">
        <v>20</v>
      </c>
      <c r="C22" s="3">
        <v>99382.38556086936</v>
      </c>
      <c r="D22" s="3">
        <v>99537.71556303733</v>
      </c>
      <c r="F22" s="4">
        <v>1</v>
      </c>
      <c r="G22" s="5">
        <v>1</v>
      </c>
      <c r="H22" s="46">
        <f t="shared" si="0"/>
        <v>0.9615384615384615</v>
      </c>
      <c r="I22" s="24">
        <f>(C48-C49)/$C$48</f>
        <v>0.001707940000000018</v>
      </c>
      <c r="J22" s="24">
        <f>G22*H22*I22</f>
        <v>0.0016422500000000172</v>
      </c>
    </row>
    <row r="23" spans="1:10" ht="12.75">
      <c r="A23" s="2" t="s">
        <v>14</v>
      </c>
      <c r="B23" s="3">
        <v>21</v>
      </c>
      <c r="C23" s="3">
        <v>99343.06392619835</v>
      </c>
      <c r="D23" s="3">
        <v>99521.97068718958</v>
      </c>
      <c r="F23" s="4">
        <v>2</v>
      </c>
      <c r="G23" s="5">
        <v>1</v>
      </c>
      <c r="H23" s="46">
        <f t="shared" si="0"/>
        <v>0.9245562130177514</v>
      </c>
      <c r="I23" s="24">
        <f aca="true" t="shared" si="1" ref="I23:I31">(C49-C50)/$C$48</f>
        <v>0.0018923624289360096</v>
      </c>
      <c r="J23" s="24">
        <f aca="true" t="shared" si="2" ref="J23:J30">G23*H23*I23</f>
        <v>0.0017495954409541506</v>
      </c>
    </row>
    <row r="24" spans="1:10" ht="12.75">
      <c r="A24" s="2" t="s">
        <v>14</v>
      </c>
      <c r="B24" s="3">
        <v>22</v>
      </c>
      <c r="C24" s="3">
        <v>99302.00543787765</v>
      </c>
      <c r="D24" s="3">
        <v>99505.56747598092</v>
      </c>
      <c r="F24" s="4">
        <v>3</v>
      </c>
      <c r="G24" s="5">
        <v>1</v>
      </c>
      <c r="H24" s="46">
        <f t="shared" si="0"/>
        <v>0.8889963586709149</v>
      </c>
      <c r="I24" s="24">
        <f t="shared" si="1"/>
        <v>0.002067648940423687</v>
      </c>
      <c r="J24" s="24">
        <f t="shared" si="2"/>
        <v>0.001838132379046433</v>
      </c>
    </row>
    <row r="25" spans="1:10" ht="12.75">
      <c r="A25" s="2" t="s">
        <v>14</v>
      </c>
      <c r="B25" s="3">
        <v>23</v>
      </c>
      <c r="C25" s="3">
        <v>99259.28670815834</v>
      </c>
      <c r="D25" s="3">
        <v>99488.67839601322</v>
      </c>
      <c r="F25" s="4">
        <v>4</v>
      </c>
      <c r="G25" s="5">
        <v>1</v>
      </c>
      <c r="H25" s="46">
        <f t="shared" si="0"/>
        <v>0.8548041910297257</v>
      </c>
      <c r="I25" s="24">
        <f t="shared" si="1"/>
        <v>0.0022790289421023954</v>
      </c>
      <c r="J25" s="24">
        <f t="shared" si="2"/>
        <v>0.0019481234911871697</v>
      </c>
    </row>
    <row r="26" spans="1:10" ht="12.75">
      <c r="A26" s="2" t="s">
        <v>14</v>
      </c>
      <c r="B26" s="3">
        <v>24</v>
      </c>
      <c r="C26" s="3">
        <v>99214.33019202248</v>
      </c>
      <c r="D26" s="3">
        <v>99471.92450257133</v>
      </c>
      <c r="F26" s="4">
        <v>5</v>
      </c>
      <c r="G26" s="5">
        <v>1</v>
      </c>
      <c r="H26" s="46">
        <f t="shared" si="0"/>
        <v>0.8219271067593515</v>
      </c>
      <c r="I26" s="24">
        <f t="shared" si="1"/>
        <v>0.0024917395695517046</v>
      </c>
      <c r="J26" s="24">
        <f t="shared" si="2"/>
        <v>0.0020480282951994247</v>
      </c>
    </row>
    <row r="27" spans="1:10" ht="12.75">
      <c r="A27" s="2" t="s">
        <v>14</v>
      </c>
      <c r="B27" s="3">
        <v>25</v>
      </c>
      <c r="C27" s="3">
        <v>99169.53095336756</v>
      </c>
      <c r="D27" s="3">
        <v>99453.93699446353</v>
      </c>
      <c r="F27" s="4">
        <v>6</v>
      </c>
      <c r="G27" s="5">
        <v>1</v>
      </c>
      <c r="H27" s="46">
        <f t="shared" si="0"/>
        <v>0.7903145257301457</v>
      </c>
      <c r="I27" s="24">
        <f t="shared" si="1"/>
        <v>0.002667332743722367</v>
      </c>
      <c r="J27" s="24">
        <f t="shared" si="2"/>
        <v>0.0021080318123194307</v>
      </c>
    </row>
    <row r="28" spans="1:10" ht="12.75">
      <c r="A28" s="2" t="s">
        <v>14</v>
      </c>
      <c r="B28" s="3">
        <v>26</v>
      </c>
      <c r="C28" s="3">
        <v>99125.07027755523</v>
      </c>
      <c r="D28" s="3">
        <v>99435.14915122591</v>
      </c>
      <c r="F28" s="4">
        <v>7</v>
      </c>
      <c r="G28" s="5">
        <v>1</v>
      </c>
      <c r="H28" s="46">
        <f t="shared" si="0"/>
        <v>0.7599178132020633</v>
      </c>
      <c r="I28" s="24">
        <f t="shared" si="1"/>
        <v>0.002995677101499751</v>
      </c>
      <c r="J28" s="24">
        <f t="shared" si="2"/>
        <v>0.002276468392031186</v>
      </c>
    </row>
    <row r="29" spans="1:10" ht="12.75">
      <c r="A29" s="2" t="s">
        <v>14</v>
      </c>
      <c r="B29" s="3">
        <v>27</v>
      </c>
      <c r="C29" s="3">
        <v>99080.05560064079</v>
      </c>
      <c r="D29" s="3">
        <v>99415.65687893779</v>
      </c>
      <c r="F29" s="4">
        <v>8</v>
      </c>
      <c r="G29" s="5">
        <v>1</v>
      </c>
      <c r="H29" s="46">
        <f t="shared" si="0"/>
        <v>0.7306902050019838</v>
      </c>
      <c r="I29" s="24">
        <f t="shared" si="1"/>
        <v>0.0032514197408947927</v>
      </c>
      <c r="J29" s="24">
        <f t="shared" si="2"/>
        <v>0.002375780557021913</v>
      </c>
    </row>
    <row r="30" spans="1:10" ht="12.75">
      <c r="A30" s="2" t="s">
        <v>14</v>
      </c>
      <c r="B30" s="3">
        <v>28</v>
      </c>
      <c r="C30" s="3">
        <v>99036.31373769422</v>
      </c>
      <c r="D30" s="3">
        <v>99395.59082275335</v>
      </c>
      <c r="F30" s="4">
        <v>9</v>
      </c>
      <c r="G30" s="5">
        <v>1</v>
      </c>
      <c r="H30" s="46">
        <f t="shared" si="0"/>
        <v>0.7025867355788304</v>
      </c>
      <c r="I30" s="24">
        <f t="shared" si="1"/>
        <v>0.0036193812024152574</v>
      </c>
      <c r="J30" s="24">
        <f t="shared" si="2"/>
        <v>0.002542929223820318</v>
      </c>
    </row>
    <row r="31" spans="1:10" ht="12.75">
      <c r="A31" s="2" t="s">
        <v>14</v>
      </c>
      <c r="B31" s="3">
        <v>29</v>
      </c>
      <c r="C31" s="3">
        <v>98991.69391690283</v>
      </c>
      <c r="D31" s="3">
        <v>99375.47017330311</v>
      </c>
      <c r="F31" s="4">
        <v>10</v>
      </c>
      <c r="G31" s="5">
        <v>1</v>
      </c>
      <c r="H31" s="46">
        <f t="shared" si="0"/>
        <v>0.6755641688257985</v>
      </c>
      <c r="I31" s="24">
        <f t="shared" si="1"/>
        <v>0.004024083037931419</v>
      </c>
      <c r="J31" s="24">
        <f>G31*H31*I31</f>
        <v>0.002718526312806133</v>
      </c>
    </row>
    <row r="32" spans="1:4" ht="12.75">
      <c r="A32" s="2" t="s">
        <v>14</v>
      </c>
      <c r="B32" s="3">
        <v>30</v>
      </c>
      <c r="C32" s="3">
        <v>98943.83539256177</v>
      </c>
      <c r="D32" s="3">
        <v>99354.9312511277</v>
      </c>
    </row>
    <row r="33" spans="1:10" ht="12.75">
      <c r="A33" s="2" t="s">
        <v>14</v>
      </c>
      <c r="B33" s="3">
        <v>31</v>
      </c>
      <c r="C33" s="3">
        <v>98893.56301923716</v>
      </c>
      <c r="D33" s="3">
        <v>99333.72592815077</v>
      </c>
      <c r="F33" s="6" t="s">
        <v>38</v>
      </c>
      <c r="I33" s="17" t="s">
        <v>22</v>
      </c>
      <c r="J33" s="48">
        <f>SUM(J21:J31)</f>
        <v>0.021247865904386178</v>
      </c>
    </row>
    <row r="34" spans="1:7" ht="12.75">
      <c r="A34" s="2" t="s">
        <v>14</v>
      </c>
      <c r="B34" s="3">
        <v>32</v>
      </c>
      <c r="C34" s="3">
        <v>98840.67276386321</v>
      </c>
      <c r="D34" s="3">
        <v>99311.1086320942</v>
      </c>
      <c r="F34" s="6" t="s">
        <v>22</v>
      </c>
      <c r="G34" s="49">
        <f>+J33*10000</f>
        <v>212.4786590438618</v>
      </c>
    </row>
    <row r="35" spans="1:4" ht="12.75">
      <c r="A35" s="2" t="s">
        <v>14</v>
      </c>
      <c r="B35" s="3">
        <v>33</v>
      </c>
      <c r="C35" s="3">
        <v>98784.22979768142</v>
      </c>
      <c r="D35" s="3">
        <v>99286.7863484791</v>
      </c>
    </row>
    <row r="36" spans="1:4" ht="12.75">
      <c r="A36" s="2" t="s">
        <v>14</v>
      </c>
      <c r="B36" s="3">
        <v>34</v>
      </c>
      <c r="C36" s="3">
        <v>98725.50652443588</v>
      </c>
      <c r="D36" s="3">
        <v>99260.17153253053</v>
      </c>
    </row>
    <row r="37" spans="1:4" ht="12.75">
      <c r="A37" s="2" t="s">
        <v>14</v>
      </c>
      <c r="B37" s="3">
        <v>35</v>
      </c>
      <c r="C37" s="3">
        <v>98662.9283748703</v>
      </c>
      <c r="D37" s="3">
        <v>99229.8971802131</v>
      </c>
    </row>
    <row r="38" spans="1:4" ht="12.75">
      <c r="A38" s="2" t="s">
        <v>14</v>
      </c>
      <c r="B38" s="3">
        <v>36</v>
      </c>
      <c r="C38" s="3">
        <v>98595.6363112015</v>
      </c>
      <c r="D38" s="3">
        <v>99195.51501313913</v>
      </c>
    </row>
    <row r="39" spans="1:6" ht="15">
      <c r="A39" s="2" t="s">
        <v>14</v>
      </c>
      <c r="B39" s="3">
        <v>37</v>
      </c>
      <c r="C39" s="3">
        <v>98524.8032341628</v>
      </c>
      <c r="D39" s="3">
        <v>99156.15423278192</v>
      </c>
      <c r="F39" s="7" t="s">
        <v>39</v>
      </c>
    </row>
    <row r="40" spans="1:4" ht="12.75">
      <c r="A40" s="2" t="s">
        <v>14</v>
      </c>
      <c r="B40" s="3">
        <v>38</v>
      </c>
      <c r="C40" s="3">
        <v>98449.51550577141</v>
      </c>
      <c r="D40" s="3">
        <v>99111.35151605339</v>
      </c>
    </row>
    <row r="41" spans="1:6" ht="12.75">
      <c r="A41" s="2" t="s">
        <v>14</v>
      </c>
      <c r="B41" s="3">
        <v>39</v>
      </c>
      <c r="C41" s="3">
        <v>98368.6638411623</v>
      </c>
      <c r="D41" s="3">
        <v>99060.64515750426</v>
      </c>
      <c r="F41" s="6" t="s">
        <v>0</v>
      </c>
    </row>
    <row r="42" spans="1:6" ht="12.75">
      <c r="A42" s="2" t="s">
        <v>14</v>
      </c>
      <c r="B42" s="3">
        <v>40</v>
      </c>
      <c r="C42" s="3">
        <v>98281.35673357008</v>
      </c>
      <c r="D42" s="3">
        <v>99005.76258826765</v>
      </c>
      <c r="F42" s="8" t="s">
        <v>1</v>
      </c>
    </row>
    <row r="43" spans="1:6" ht="12.75">
      <c r="A43" s="2" t="s">
        <v>14</v>
      </c>
      <c r="B43" s="3">
        <v>41</v>
      </c>
      <c r="C43" s="3">
        <v>98186.90540130841</v>
      </c>
      <c r="D43" s="3">
        <v>98947.68580793338</v>
      </c>
      <c r="F43" s="8" t="s">
        <v>15</v>
      </c>
    </row>
    <row r="44" spans="1:5" ht="12.75">
      <c r="A44" s="2" t="s">
        <v>14</v>
      </c>
      <c r="B44" s="3">
        <v>42</v>
      </c>
      <c r="C44" s="3">
        <v>98084.02516182892</v>
      </c>
      <c r="D44" s="3">
        <v>98885.18649166965</v>
      </c>
      <c r="E44" s="6" t="s">
        <v>5</v>
      </c>
    </row>
    <row r="45" spans="1:6" ht="12.75">
      <c r="A45" s="2" t="s">
        <v>14</v>
      </c>
      <c r="B45" s="3">
        <v>43</v>
      </c>
      <c r="C45" s="3">
        <v>97972.78316469163</v>
      </c>
      <c r="D45" s="3">
        <v>98817.78535970507</v>
      </c>
      <c r="F45" s="27" t="s">
        <v>16</v>
      </c>
    </row>
    <row r="46" spans="1:4" ht="12.75">
      <c r="A46" s="2" t="s">
        <v>14</v>
      </c>
      <c r="B46" s="3">
        <v>44</v>
      </c>
      <c r="C46" s="3">
        <v>97850.76786053833</v>
      </c>
      <c r="D46" s="3">
        <v>98744.80150797195</v>
      </c>
    </row>
    <row r="47" spans="1:6" ht="18.75">
      <c r="A47" s="2" t="s">
        <v>14</v>
      </c>
      <c r="B47" s="3">
        <v>45</v>
      </c>
      <c r="C47" s="3">
        <v>97715.84926479685</v>
      </c>
      <c r="D47" s="3">
        <v>98662.92231856154</v>
      </c>
      <c r="F47" s="18" t="s">
        <v>40</v>
      </c>
    </row>
    <row r="48" spans="1:4" ht="12.75">
      <c r="A48" s="2" t="s">
        <v>14</v>
      </c>
      <c r="B48" s="3">
        <v>46</v>
      </c>
      <c r="C48" s="3">
        <v>97566.05868514185</v>
      </c>
      <c r="D48" s="3">
        <v>98569.75492101612</v>
      </c>
    </row>
    <row r="49" spans="1:4" ht="12.75">
      <c r="A49" s="2" t="s">
        <v>14</v>
      </c>
      <c r="B49" s="3">
        <v>47</v>
      </c>
      <c r="C49" s="3">
        <v>97399.42171087115</v>
      </c>
      <c r="D49" s="3">
        <v>98467.21280497179</v>
      </c>
    </row>
    <row r="50" spans="1:4" ht="12.75">
      <c r="A50" s="2" t="s">
        <v>14</v>
      </c>
      <c r="B50" s="3">
        <v>48</v>
      </c>
      <c r="C50" s="3">
        <v>97214.79136707602</v>
      </c>
      <c r="D50" s="3">
        <v>98351.70485631879</v>
      </c>
    </row>
    <row r="51" spans="1:4" ht="12.75">
      <c r="A51" s="2" t="s">
        <v>14</v>
      </c>
      <c r="B51" s="3">
        <v>49</v>
      </c>
      <c r="C51" s="3">
        <v>97013.05900921437</v>
      </c>
      <c r="D51" s="3">
        <v>98223.53684861823</v>
      </c>
    </row>
    <row r="52" spans="1:4" ht="12.75">
      <c r="A52" s="2" t="s">
        <v>14</v>
      </c>
      <c r="B52" s="3">
        <v>50</v>
      </c>
      <c r="C52" s="3">
        <v>96790.70313770407</v>
      </c>
      <c r="D52" s="3">
        <v>98086.0229147948</v>
      </c>
    </row>
    <row r="53" spans="1:10" ht="12.75">
      <c r="A53" s="2" t="s">
        <v>14</v>
      </c>
      <c r="B53" s="3">
        <v>51</v>
      </c>
      <c r="C53" s="3">
        <v>96547.5939286331</v>
      </c>
      <c r="D53" s="3">
        <v>97934.10728250437</v>
      </c>
      <c r="F53" s="6" t="s">
        <v>17</v>
      </c>
      <c r="G53" s="6" t="s">
        <v>18</v>
      </c>
      <c r="H53" s="6" t="s">
        <v>29</v>
      </c>
      <c r="I53" s="6" t="s">
        <v>30</v>
      </c>
      <c r="J53" s="6" t="s">
        <v>21</v>
      </c>
    </row>
    <row r="54" spans="1:10" ht="12.75">
      <c r="A54" s="2" t="s">
        <v>14</v>
      </c>
      <c r="B54" s="3">
        <v>52</v>
      </c>
      <c r="C54" s="3">
        <v>96287.35278562628</v>
      </c>
      <c r="D54" s="3">
        <v>97768.69559596315</v>
      </c>
      <c r="F54" s="4">
        <v>0</v>
      </c>
      <c r="G54" s="4">
        <v>0</v>
      </c>
      <c r="H54" s="6">
        <f aca="true" t="shared" si="3" ref="H54:H104">1/(1+$H$18)^F54</f>
        <v>1</v>
      </c>
      <c r="I54" s="6">
        <v>0</v>
      </c>
      <c r="J54" s="6">
        <f>G54*H54*I54</f>
        <v>0</v>
      </c>
    </row>
    <row r="55" spans="1:12" ht="15">
      <c r="A55" s="2" t="s">
        <v>14</v>
      </c>
      <c r="B55" s="3">
        <v>53</v>
      </c>
      <c r="C55" s="3">
        <v>95995.07637773962</v>
      </c>
      <c r="D55" s="3">
        <v>97587.53900220642</v>
      </c>
      <c r="F55" s="4">
        <v>1</v>
      </c>
      <c r="G55" s="5">
        <v>1</v>
      </c>
      <c r="H55" s="6">
        <f t="shared" si="3"/>
        <v>0.9615384615384615</v>
      </c>
      <c r="I55" s="6">
        <f aca="true" t="shared" si="4" ref="I55:I104">(C72-C73)/$C$72</f>
        <v>0.01680177999999991</v>
      </c>
      <c r="J55" s="6">
        <f>G55*H55*I55</f>
        <v>0.016155557692307605</v>
      </c>
      <c r="K55" s="50" t="s">
        <v>41</v>
      </c>
      <c r="L55" s="50" t="s">
        <v>42</v>
      </c>
    </row>
    <row r="56" spans="1:12" ht="15">
      <c r="A56" s="2" t="s">
        <v>14</v>
      </c>
      <c r="B56" s="3">
        <v>54</v>
      </c>
      <c r="C56" s="3">
        <v>95677.84816848945</v>
      </c>
      <c r="D56" s="3">
        <v>97390.76739206394</v>
      </c>
      <c r="F56" s="4">
        <v>2</v>
      </c>
      <c r="G56" s="5">
        <v>1</v>
      </c>
      <c r="H56" s="6">
        <f t="shared" si="3"/>
        <v>0.9245562130177514</v>
      </c>
      <c r="I56" s="6">
        <f t="shared" si="4"/>
        <v>0.018690155723001096</v>
      </c>
      <c r="J56" s="6">
        <f aca="true" t="shared" si="5" ref="J56:J63">G56*H56*I56</f>
        <v>0.017280099595969947</v>
      </c>
      <c r="K56" s="50" t="s">
        <v>43</v>
      </c>
      <c r="L56" s="50" t="s">
        <v>44</v>
      </c>
    </row>
    <row r="57" spans="1:12" ht="15">
      <c r="A57" s="2" t="s">
        <v>14</v>
      </c>
      <c r="B57" s="3">
        <v>55</v>
      </c>
      <c r="C57" s="3">
        <v>95324.7194096907</v>
      </c>
      <c r="D57" s="3">
        <v>97179.39923568527</v>
      </c>
      <c r="F57" s="4">
        <v>3</v>
      </c>
      <c r="G57" s="5">
        <v>1</v>
      </c>
      <c r="H57" s="6">
        <f t="shared" si="3"/>
        <v>0.8889963586709149</v>
      </c>
      <c r="I57" s="6">
        <f t="shared" si="4"/>
        <v>0.020640732992705118</v>
      </c>
      <c r="J57" s="6">
        <f t="shared" si="5"/>
        <v>0.018349536470813464</v>
      </c>
      <c r="K57" s="50" t="s">
        <v>45</v>
      </c>
      <c r="L57" s="50" t="s">
        <v>46</v>
      </c>
    </row>
    <row r="58" spans="1:10" ht="12.75">
      <c r="A58" s="2" t="s">
        <v>14</v>
      </c>
      <c r="B58" s="3">
        <v>56</v>
      </c>
      <c r="C58" s="3">
        <v>94932.105487858</v>
      </c>
      <c r="D58" s="3">
        <v>96950.83911944689</v>
      </c>
      <c r="F58" s="4">
        <v>4</v>
      </c>
      <c r="G58" s="5">
        <v>1</v>
      </c>
      <c r="H58" s="6">
        <f t="shared" si="3"/>
        <v>0.8548041910297257</v>
      </c>
      <c r="I58" s="6">
        <f t="shared" si="4"/>
        <v>0.023257098693657913</v>
      </c>
      <c r="J58" s="6">
        <f t="shared" si="5"/>
        <v>0.019880265434530742</v>
      </c>
    </row>
    <row r="59" spans="1:10" ht="12.75">
      <c r="A59" s="2" t="s">
        <v>14</v>
      </c>
      <c r="B59" s="3">
        <v>57</v>
      </c>
      <c r="C59" s="3">
        <v>94493.1299388716</v>
      </c>
      <c r="D59" s="3">
        <v>96695.53459676007</v>
      </c>
      <c r="F59" s="4">
        <v>5</v>
      </c>
      <c r="G59" s="5">
        <v>1</v>
      </c>
      <c r="H59" s="6">
        <f t="shared" si="3"/>
        <v>0.8219271067593515</v>
      </c>
      <c r="I59" s="6">
        <f t="shared" si="4"/>
        <v>0.02500065304847325</v>
      </c>
      <c r="J59" s="6">
        <f t="shared" si="5"/>
        <v>0.020548714427225983</v>
      </c>
    </row>
    <row r="60" spans="1:10" ht="12.75">
      <c r="A60" s="2" t="s">
        <v>14</v>
      </c>
      <c r="B60" s="3">
        <v>58</v>
      </c>
      <c r="C60" s="3">
        <v>94010.60833028915</v>
      </c>
      <c r="D60" s="3">
        <v>96419.06079033032</v>
      </c>
      <c r="F60" s="4">
        <v>6</v>
      </c>
      <c r="G60" s="5">
        <v>1</v>
      </c>
      <c r="H60" s="6">
        <f t="shared" si="3"/>
        <v>0.7903145257301457</v>
      </c>
      <c r="I60" s="6">
        <f t="shared" si="4"/>
        <v>0.02654758750802241</v>
      </c>
      <c r="J60" s="6">
        <f t="shared" si="5"/>
        <v>0.02098094403068227</v>
      </c>
    </row>
    <row r="61" spans="1:10" ht="12.75">
      <c r="A61" s="2" t="s">
        <v>14</v>
      </c>
      <c r="B61" s="3">
        <v>59</v>
      </c>
      <c r="C61" s="3">
        <v>93479.46437502644</v>
      </c>
      <c r="D61" s="3">
        <v>96115.97325787957</v>
      </c>
      <c r="F61" s="4">
        <v>7</v>
      </c>
      <c r="G61" s="5">
        <v>1</v>
      </c>
      <c r="H61" s="6">
        <f t="shared" si="3"/>
        <v>0.7599178132020633</v>
      </c>
      <c r="I61" s="6">
        <f t="shared" si="4"/>
        <v>0.02807751578872034</v>
      </c>
      <c r="J61" s="6">
        <f t="shared" si="5"/>
        <v>0.021336604398310765</v>
      </c>
    </row>
    <row r="62" spans="1:10" ht="12.75">
      <c r="A62" s="2" t="s">
        <v>14</v>
      </c>
      <c r="B62" s="3">
        <v>60</v>
      </c>
      <c r="C62" s="3">
        <v>92906.98211327412</v>
      </c>
      <c r="D62" s="3">
        <v>95789.48267527827</v>
      </c>
      <c r="F62" s="4">
        <v>8</v>
      </c>
      <c r="G62" s="5">
        <v>1</v>
      </c>
      <c r="H62" s="6">
        <f t="shared" si="3"/>
        <v>0.7306902050019838</v>
      </c>
      <c r="I62" s="6">
        <f t="shared" si="4"/>
        <v>0.029246984409145024</v>
      </c>
      <c r="J62" s="6">
        <f t="shared" si="5"/>
        <v>0.021370485033608</v>
      </c>
    </row>
    <row r="63" spans="1:10" ht="12.75">
      <c r="A63" s="2" t="s">
        <v>14</v>
      </c>
      <c r="B63" s="3">
        <v>61</v>
      </c>
      <c r="C63" s="3">
        <v>92284.2024563535</v>
      </c>
      <c r="D63" s="3">
        <v>95442.26400058209</v>
      </c>
      <c r="F63" s="4">
        <v>9</v>
      </c>
      <c r="G63" s="5">
        <v>1</v>
      </c>
      <c r="H63" s="6">
        <f t="shared" si="3"/>
        <v>0.7025867355788304</v>
      </c>
      <c r="I63" s="6">
        <f t="shared" si="4"/>
        <v>0.03155136774855977</v>
      </c>
      <c r="J63" s="6">
        <f t="shared" si="5"/>
        <v>0.0221675724695078</v>
      </c>
    </row>
    <row r="64" spans="1:10" ht="12.75">
      <c r="A64" s="2" t="s">
        <v>14</v>
      </c>
      <c r="B64" s="3">
        <v>62</v>
      </c>
      <c r="C64" s="3">
        <v>91606.23656300789</v>
      </c>
      <c r="D64" s="3">
        <v>95067.96521058309</v>
      </c>
      <c r="F64" s="4">
        <v>10</v>
      </c>
      <c r="G64" s="5">
        <v>1</v>
      </c>
      <c r="H64" s="6">
        <f t="shared" si="3"/>
        <v>0.6755641688257985</v>
      </c>
      <c r="I64" s="6">
        <f t="shared" si="4"/>
        <v>0.03425379091106652</v>
      </c>
      <c r="J64" s="6">
        <f>G64*H64*I64</f>
        <v>0.023140633785967344</v>
      </c>
    </row>
    <row r="65" spans="1:10" ht="12.75">
      <c r="A65" s="2" t="s">
        <v>14</v>
      </c>
      <c r="B65" s="3">
        <v>63</v>
      </c>
      <c r="C65" s="3">
        <v>90868.06251603478</v>
      </c>
      <c r="D65" s="3">
        <v>94663.085006946</v>
      </c>
      <c r="F65" s="4">
        <v>11</v>
      </c>
      <c r="G65" s="5">
        <v>1</v>
      </c>
      <c r="H65" s="6">
        <f t="shared" si="3"/>
        <v>0.6495809315632679</v>
      </c>
      <c r="I65" s="6">
        <f t="shared" si="4"/>
        <v>0.037726221467478935</v>
      </c>
      <c r="J65" s="6">
        <f aca="true" t="shared" si="6" ref="J65:J104">G65*H65*I65</f>
        <v>0.02450623408520712</v>
      </c>
    </row>
    <row r="66" spans="1:10" ht="12.75">
      <c r="A66" s="2" t="s">
        <v>14</v>
      </c>
      <c r="B66" s="3">
        <v>64</v>
      </c>
      <c r="C66" s="3">
        <v>90055.39672045139</v>
      </c>
      <c r="D66" s="3">
        <v>94215.95623111674</v>
      </c>
      <c r="F66" s="4">
        <v>12</v>
      </c>
      <c r="G66" s="5">
        <v>1</v>
      </c>
      <c r="H66" s="6">
        <f t="shared" si="3"/>
        <v>0.6245970495800651</v>
      </c>
      <c r="I66" s="6">
        <f t="shared" si="4"/>
        <v>0.04065270217852994</v>
      </c>
      <c r="J66" s="6">
        <f t="shared" si="6"/>
        <v>0.025391557838166885</v>
      </c>
    </row>
    <row r="67" spans="1:10" ht="12.75">
      <c r="A67" s="2" t="s">
        <v>14</v>
      </c>
      <c r="B67" s="3">
        <v>65</v>
      </c>
      <c r="C67" s="3">
        <v>89171.8695271048</v>
      </c>
      <c r="D67" s="3">
        <v>93713.17089637027</v>
      </c>
      <c r="F67" s="4">
        <v>13</v>
      </c>
      <c r="G67" s="5">
        <v>1</v>
      </c>
      <c r="H67" s="6">
        <f t="shared" si="3"/>
        <v>0.600574086134678</v>
      </c>
      <c r="I67" s="6">
        <f t="shared" si="4"/>
        <v>0.04309967133817469</v>
      </c>
      <c r="J67" s="6">
        <f t="shared" si="6"/>
        <v>0.025884545726629238</v>
      </c>
    </row>
    <row r="68" spans="1:10" ht="12.75">
      <c r="A68" s="2" t="s">
        <v>14</v>
      </c>
      <c r="B68" s="3">
        <v>66</v>
      </c>
      <c r="C68" s="3">
        <v>88189.9338679958</v>
      </c>
      <c r="D68" s="3">
        <v>93148.84611247138</v>
      </c>
      <c r="F68" s="4">
        <v>14</v>
      </c>
      <c r="G68" s="5">
        <v>1</v>
      </c>
      <c r="H68" s="6">
        <f t="shared" si="3"/>
        <v>0.5774750828218058</v>
      </c>
      <c r="I68" s="6">
        <f t="shared" si="4"/>
        <v>0.04600694138819898</v>
      </c>
      <c r="J68" s="6">
        <f t="shared" si="6"/>
        <v>0.026567862288528175</v>
      </c>
    </row>
    <row r="69" spans="1:10" ht="12.75">
      <c r="A69" s="2" t="s">
        <v>14</v>
      </c>
      <c r="B69" s="3">
        <v>67</v>
      </c>
      <c r="C69" s="3">
        <v>87106.58402717985</v>
      </c>
      <c r="D69" s="3">
        <v>92533.56351882544</v>
      </c>
      <c r="F69" s="4">
        <v>15</v>
      </c>
      <c r="G69" s="5">
        <v>1</v>
      </c>
      <c r="H69" s="6">
        <f t="shared" si="3"/>
        <v>0.5552645027132748</v>
      </c>
      <c r="I69" s="6">
        <f t="shared" si="4"/>
        <v>0.04835191077189907</v>
      </c>
      <c r="J69" s="6">
        <f t="shared" si="6"/>
        <v>0.026848099689995172</v>
      </c>
    </row>
    <row r="70" spans="1:10" ht="12.75">
      <c r="A70" s="2" t="s">
        <v>14</v>
      </c>
      <c r="B70" s="3">
        <v>68</v>
      </c>
      <c r="C70" s="3">
        <v>85911.6471968366</v>
      </c>
      <c r="D70" s="3">
        <v>91860.01726198572</v>
      </c>
      <c r="F70" s="4">
        <v>16</v>
      </c>
      <c r="G70" s="5">
        <v>1</v>
      </c>
      <c r="H70" s="6">
        <f t="shared" si="3"/>
        <v>0.533908175685841</v>
      </c>
      <c r="I70" s="6">
        <f t="shared" si="4"/>
        <v>0.04967408387178133</v>
      </c>
      <c r="J70" s="6">
        <f t="shared" si="6"/>
        <v>0.026521399498848228</v>
      </c>
    </row>
    <row r="71" spans="1:11" ht="15">
      <c r="A71" s="2" t="s">
        <v>14</v>
      </c>
      <c r="B71" s="3">
        <v>69</v>
      </c>
      <c r="C71" s="3">
        <v>84683.32542103983</v>
      </c>
      <c r="D71" s="3">
        <v>91164.79217474165</v>
      </c>
      <c r="F71" s="4">
        <v>17</v>
      </c>
      <c r="G71" s="5">
        <v>1</v>
      </c>
      <c r="H71" s="6">
        <f t="shared" si="3"/>
        <v>0.5133732458517702</v>
      </c>
      <c r="I71" s="6">
        <f t="shared" si="4"/>
        <v>0.050744187800978745</v>
      </c>
      <c r="J71" s="6">
        <f t="shared" si="6"/>
        <v>0.02605070839950026</v>
      </c>
      <c r="K71" s="50" t="s">
        <v>47</v>
      </c>
    </row>
    <row r="72" spans="1:11" ht="15">
      <c r="A72" s="2" t="s">
        <v>14</v>
      </c>
      <c r="B72" s="3">
        <v>70</v>
      </c>
      <c r="C72" s="3">
        <v>83381.10504387804</v>
      </c>
      <c r="D72" s="3">
        <v>90419.79805132927</v>
      </c>
      <c r="F72" s="4">
        <v>18</v>
      </c>
      <c r="G72" s="5">
        <v>1</v>
      </c>
      <c r="H72" s="6">
        <f t="shared" si="3"/>
        <v>0.4936281210113175</v>
      </c>
      <c r="I72" s="6">
        <f t="shared" si="4"/>
        <v>0.05111369412282955</v>
      </c>
      <c r="J72" s="6">
        <f t="shared" si="6"/>
        <v>0.025231156787799573</v>
      </c>
      <c r="K72" s="50" t="s">
        <v>48</v>
      </c>
    </row>
    <row r="73" spans="1:10" ht="12.75">
      <c r="A73" s="2" t="s">
        <v>14</v>
      </c>
      <c r="B73" s="3">
        <v>71</v>
      </c>
      <c r="C73" s="3">
        <v>81980.15406077392</v>
      </c>
      <c r="D73" s="3">
        <v>89592.93341149534</v>
      </c>
      <c r="F73" s="4">
        <v>19</v>
      </c>
      <c r="G73" s="5">
        <v>1</v>
      </c>
      <c r="H73" s="6">
        <f t="shared" si="3"/>
        <v>0.47464242404934376</v>
      </c>
      <c r="I73" s="6">
        <f t="shared" si="4"/>
        <v>0.05050074404946123</v>
      </c>
      <c r="J73" s="6">
        <f t="shared" si="6"/>
        <v>0.02396979557193175</v>
      </c>
    </row>
    <row r="74" spans="1:10" ht="12.75">
      <c r="A74" s="2" t="s">
        <v>14</v>
      </c>
      <c r="B74" s="3">
        <v>72</v>
      </c>
      <c r="C74" s="3">
        <v>80421.74822314792</v>
      </c>
      <c r="D74" s="3">
        <v>88655.47058530948</v>
      </c>
      <c r="F74" s="4">
        <v>20</v>
      </c>
      <c r="G74" s="5">
        <v>1</v>
      </c>
      <c r="H74" s="6">
        <f t="shared" si="3"/>
        <v>0.45638694620129205</v>
      </c>
      <c r="I74" s="6">
        <f t="shared" si="4"/>
        <v>0.04933856652240643</v>
      </c>
      <c r="J74" s="6">
        <f t="shared" si="6"/>
        <v>0.022517477705110374</v>
      </c>
    </row>
    <row r="75" spans="1:10" ht="12.75">
      <c r="A75" s="2" t="s">
        <v>14</v>
      </c>
      <c r="B75" s="3">
        <v>73</v>
      </c>
      <c r="C75" s="3">
        <v>78700.70109730054</v>
      </c>
      <c r="D75" s="3">
        <v>87610.2881921569</v>
      </c>
      <c r="F75" s="4">
        <v>21</v>
      </c>
      <c r="G75" s="5">
        <v>1</v>
      </c>
      <c r="H75" s="6">
        <f t="shared" si="3"/>
        <v>0.43883360211662686</v>
      </c>
      <c r="I75" s="6">
        <f t="shared" si="4"/>
        <v>0.047124536516375784</v>
      </c>
      <c r="J75" s="6">
        <f t="shared" si="6"/>
        <v>0.020679830107557706</v>
      </c>
    </row>
    <row r="76" spans="1:10" ht="12.75">
      <c r="A76" s="2" t="s">
        <v>14</v>
      </c>
      <c r="B76" s="3">
        <v>74</v>
      </c>
      <c r="C76" s="3">
        <v>76761.49850810881</v>
      </c>
      <c r="D76" s="3">
        <v>86417.79214376683</v>
      </c>
      <c r="F76" s="4">
        <v>22</v>
      </c>
      <c r="G76" s="5">
        <v>1</v>
      </c>
      <c r="H76" s="6">
        <f t="shared" si="3"/>
        <v>0.4219553866506028</v>
      </c>
      <c r="I76" s="6">
        <f t="shared" si="4"/>
        <v>0.04322184352367981</v>
      </c>
      <c r="J76" s="6">
        <f t="shared" si="6"/>
        <v>0.018237689695786166</v>
      </c>
    </row>
    <row r="77" spans="1:10" ht="12.75">
      <c r="A77" s="2" t="s">
        <v>14</v>
      </c>
      <c r="B77" s="3">
        <v>75</v>
      </c>
      <c r="C77" s="3">
        <v>74676.91643010851</v>
      </c>
      <c r="D77" s="3">
        <v>85122.95979695991</v>
      </c>
      <c r="F77" s="4">
        <v>23</v>
      </c>
      <c r="G77" s="5">
        <v>1</v>
      </c>
      <c r="H77" s="6">
        <f t="shared" si="3"/>
        <v>0.4057263333178873</v>
      </c>
      <c r="I77" s="6">
        <f t="shared" si="4"/>
        <v>0.03888423435088908</v>
      </c>
      <c r="J77" s="6">
        <f t="shared" si="6"/>
        <v>0.015776357827059665</v>
      </c>
    </row>
    <row r="78" spans="1:10" ht="12.75">
      <c r="A78" s="2" t="s">
        <v>14</v>
      </c>
      <c r="B78" s="3">
        <v>76</v>
      </c>
      <c r="C78" s="3">
        <v>72463.34924744055</v>
      </c>
      <c r="D78" s="3">
        <v>83703.12585213858</v>
      </c>
      <c r="F78" s="4">
        <v>24</v>
      </c>
      <c r="G78" s="5">
        <v>1</v>
      </c>
      <c r="H78" s="6">
        <f t="shared" si="3"/>
        <v>0.3901214743441224</v>
      </c>
      <c r="I78" s="6">
        <f t="shared" si="4"/>
        <v>0.03403985400987239</v>
      </c>
      <c r="J78" s="6">
        <f t="shared" si="6"/>
        <v>0.013279678032790104</v>
      </c>
    </row>
    <row r="79" spans="1:10" ht="12.75">
      <c r="A79" s="2" t="s">
        <v>14</v>
      </c>
      <c r="B79" s="3">
        <v>77</v>
      </c>
      <c r="C79" s="3">
        <v>70122.21495409012</v>
      </c>
      <c r="D79" s="3">
        <v>82152.21658119331</v>
      </c>
      <c r="F79" s="4">
        <v>25</v>
      </c>
      <c r="G79" s="5">
        <v>1</v>
      </c>
      <c r="H79" s="6">
        <f t="shared" si="3"/>
        <v>0.37511680225396377</v>
      </c>
      <c r="I79" s="6">
        <f t="shared" si="4"/>
        <v>0.028053127533144786</v>
      </c>
      <c r="J79" s="6">
        <f t="shared" si="6"/>
        <v>0.0105231994934559</v>
      </c>
    </row>
    <row r="80" spans="1:10" ht="12.75">
      <c r="A80" s="2" t="s">
        <v>14</v>
      </c>
      <c r="B80" s="3">
        <v>78</v>
      </c>
      <c r="C80" s="3">
        <v>67683.56907485453</v>
      </c>
      <c r="D80" s="3">
        <v>80475.98932624796</v>
      </c>
      <c r="F80" s="4">
        <v>26</v>
      </c>
      <c r="G80" s="5">
        <v>1</v>
      </c>
      <c r="H80" s="6">
        <f t="shared" si="3"/>
        <v>0.3606892329365037</v>
      </c>
      <c r="I80" s="6">
        <f t="shared" si="4"/>
        <v>0.021996916737817743</v>
      </c>
      <c r="J80" s="6">
        <f t="shared" si="6"/>
        <v>0.00793405102513162</v>
      </c>
    </row>
    <row r="81" spans="1:10" ht="12.75">
      <c r="A81" s="2" t="s">
        <v>14</v>
      </c>
      <c r="B81" s="3">
        <v>79</v>
      </c>
      <c r="C81" s="3">
        <v>65052.78116633384</v>
      </c>
      <c r="D81" s="3">
        <v>78605.38289707164</v>
      </c>
      <c r="F81" s="4">
        <v>27</v>
      </c>
      <c r="G81" s="5">
        <v>1</v>
      </c>
      <c r="H81" s="6">
        <f t="shared" si="3"/>
        <v>0.3468165701312535</v>
      </c>
      <c r="I81" s="6">
        <f t="shared" si="4"/>
        <v>0.017687416033469194</v>
      </c>
      <c r="J81" s="6">
        <f t="shared" si="6"/>
        <v>0.006134288963212326</v>
      </c>
    </row>
    <row r="82" spans="1:10" ht="12.75">
      <c r="A82" s="2" t="s">
        <v>14</v>
      </c>
      <c r="B82" s="3">
        <v>80</v>
      </c>
      <c r="C82" s="3">
        <v>62196.66222822717</v>
      </c>
      <c r="D82" s="3">
        <v>76492.32242667851</v>
      </c>
      <c r="F82" s="4">
        <v>28</v>
      </c>
      <c r="G82" s="5">
        <v>1</v>
      </c>
      <c r="H82" s="6">
        <f t="shared" si="3"/>
        <v>0.3334774712800514</v>
      </c>
      <c r="I82" s="6">
        <f t="shared" si="4"/>
        <v>0.01419266570796224</v>
      </c>
      <c r="J82" s="6">
        <f t="shared" si="6"/>
        <v>0.004732934271014348</v>
      </c>
    </row>
    <row r="83" spans="1:10" ht="12.75">
      <c r="A83" s="2" t="s">
        <v>14</v>
      </c>
      <c r="B83" s="3">
        <v>81</v>
      </c>
      <c r="C83" s="3">
        <v>59051.0081931387</v>
      </c>
      <c r="D83" s="3">
        <v>74094.07623486902</v>
      </c>
      <c r="F83" s="4">
        <v>29</v>
      </c>
      <c r="G83" s="5">
        <v>1</v>
      </c>
      <c r="H83" s="6">
        <f t="shared" si="3"/>
        <v>0.3206514146923571</v>
      </c>
      <c r="I83" s="6">
        <f t="shared" si="4"/>
        <v>0.011015392951435424</v>
      </c>
      <c r="J83" s="6">
        <f t="shared" si="6"/>
        <v>0.0035321013332699873</v>
      </c>
    </row>
    <row r="84" spans="1:10" ht="12.75">
      <c r="A84" s="2" t="s">
        <v>14</v>
      </c>
      <c r="B84" s="3">
        <v>82</v>
      </c>
      <c r="C84" s="3">
        <v>55661.34096247321</v>
      </c>
      <c r="D84" s="3">
        <v>71379.09812430732</v>
      </c>
      <c r="F84" s="4">
        <v>30</v>
      </c>
      <c r="G84" s="5">
        <v>1</v>
      </c>
      <c r="H84" s="6">
        <f t="shared" si="3"/>
        <v>0.30831866797342034</v>
      </c>
      <c r="I84" s="6">
        <f t="shared" si="4"/>
        <v>0.008064573576511991</v>
      </c>
      <c r="J84" s="6">
        <f t="shared" si="6"/>
        <v>0.0024864585828838193</v>
      </c>
    </row>
    <row r="85" spans="1:10" ht="12.75">
      <c r="A85" s="2" t="s">
        <v>14</v>
      </c>
      <c r="B85" s="3">
        <v>83</v>
      </c>
      <c r="C85" s="3">
        <v>52067.642739268245</v>
      </c>
      <c r="D85" s="3">
        <v>68356.8285927162</v>
      </c>
      <c r="F85" s="4">
        <v>31</v>
      </c>
      <c r="G85" s="5">
        <v>1</v>
      </c>
      <c r="H85" s="6">
        <f t="shared" si="3"/>
        <v>0.29646025766675027</v>
      </c>
      <c r="I85" s="6">
        <f t="shared" si="4"/>
        <v>0.005581557197552065</v>
      </c>
      <c r="J85" s="6">
        <f t="shared" si="6"/>
        <v>0.0016547098849679898</v>
      </c>
    </row>
    <row r="86" spans="1:10" ht="12.75">
      <c r="A86" s="2" t="s">
        <v>14</v>
      </c>
      <c r="B86" s="3">
        <v>84</v>
      </c>
      <c r="C86" s="3">
        <v>48231.533126631286</v>
      </c>
      <c r="D86" s="3">
        <v>64959.05057584064</v>
      </c>
      <c r="F86" s="4">
        <v>32</v>
      </c>
      <c r="G86" s="5">
        <v>1</v>
      </c>
      <c r="H86" s="6">
        <f t="shared" si="3"/>
        <v>0.28505794006418295</v>
      </c>
      <c r="I86" s="6">
        <f t="shared" si="4"/>
        <v>0.0036103557009525672</v>
      </c>
      <c r="J86" s="6">
        <f t="shared" si="6"/>
        <v>0.001029160559012518</v>
      </c>
    </row>
    <row r="87" spans="1:10" ht="12.75">
      <c r="A87" s="2" t="s">
        <v>14</v>
      </c>
      <c r="B87" s="3">
        <v>85</v>
      </c>
      <c r="C87" s="3">
        <v>44199.89737548735</v>
      </c>
      <c r="D87" s="3">
        <v>61243.79497942562</v>
      </c>
      <c r="F87" s="4">
        <v>33</v>
      </c>
      <c r="G87" s="5">
        <v>1</v>
      </c>
      <c r="H87" s="6">
        <f t="shared" si="3"/>
        <v>0.27409417313863743</v>
      </c>
      <c r="I87" s="6">
        <f t="shared" si="4"/>
        <v>0.002311674022101776</v>
      </c>
      <c r="J87" s="6">
        <f t="shared" si="6"/>
        <v>0.0006336163796540545</v>
      </c>
    </row>
    <row r="88" spans="1:10" ht="12.75">
      <c r="A88" s="2" t="s">
        <v>14</v>
      </c>
      <c r="B88" s="3">
        <v>86</v>
      </c>
      <c r="C88" s="3">
        <v>40058.017370215945</v>
      </c>
      <c r="D88" s="3">
        <v>57259.03788945352</v>
      </c>
      <c r="F88" s="4">
        <v>34</v>
      </c>
      <c r="G88" s="5">
        <v>1</v>
      </c>
      <c r="H88" s="6">
        <f t="shared" si="3"/>
        <v>0.26355208955638215</v>
      </c>
      <c r="I88" s="6">
        <f t="shared" si="4"/>
        <v>0.001392368147003253</v>
      </c>
      <c r="J88" s="6">
        <f t="shared" si="6"/>
        <v>0.00036696153457445524</v>
      </c>
    </row>
    <row r="89" spans="1:10" ht="12.75">
      <c r="A89" s="2" t="s">
        <v>14</v>
      </c>
      <c r="B89" s="3">
        <v>87</v>
      </c>
      <c r="C89" s="3">
        <v>35826.91091681626</v>
      </c>
      <c r="D89" s="3">
        <v>53004.11706611709</v>
      </c>
      <c r="F89" s="4">
        <v>35</v>
      </c>
      <c r="G89" s="5">
        <v>1</v>
      </c>
      <c r="H89" s="6">
        <f t="shared" si="3"/>
        <v>0.2534154707272905</v>
      </c>
      <c r="I89" s="6">
        <f t="shared" si="4"/>
        <v>0.000785181204429053</v>
      </c>
      <c r="J89" s="6">
        <f t="shared" si="6"/>
        <v>0.00019897706452660937</v>
      </c>
    </row>
    <row r="90" spans="1:10" ht="12.75">
      <c r="A90" s="2" t="s">
        <v>14</v>
      </c>
      <c r="B90" s="3">
        <v>88</v>
      </c>
      <c r="C90" s="3">
        <v>31564.99461797996</v>
      </c>
      <c r="D90" s="3">
        <v>48486.90744430359</v>
      </c>
      <c r="F90" s="4">
        <v>36</v>
      </c>
      <c r="G90" s="5">
        <v>1</v>
      </c>
      <c r="H90" s="6">
        <f t="shared" si="3"/>
        <v>0.24366872185316396</v>
      </c>
      <c r="I90" s="6">
        <f t="shared" si="4"/>
        <v>0.0004125360036313744</v>
      </c>
      <c r="J90" s="6">
        <f t="shared" si="6"/>
        <v>0.00010052212072326922</v>
      </c>
    </row>
    <row r="91" spans="1:10" ht="12.75">
      <c r="A91" s="2" t="s">
        <v>14</v>
      </c>
      <c r="B91" s="3">
        <v>89</v>
      </c>
      <c r="C91" s="3">
        <v>27354.186773597834</v>
      </c>
      <c r="D91" s="3">
        <v>43736.01527705747</v>
      </c>
      <c r="F91" s="4">
        <v>37</v>
      </c>
      <c r="G91" s="5">
        <v>1</v>
      </c>
      <c r="H91" s="6">
        <f t="shared" si="3"/>
        <v>0.23429684793573452</v>
      </c>
      <c r="I91" s="6">
        <f t="shared" si="4"/>
        <v>0.0002009516342461142</v>
      </c>
      <c r="J91" s="6">
        <f t="shared" si="6"/>
        <v>4.708233449139916E-05</v>
      </c>
    </row>
    <row r="92" spans="1:10" ht="12.75">
      <c r="A92" s="2" t="s">
        <v>14</v>
      </c>
      <c r="B92" s="3">
        <v>90</v>
      </c>
      <c r="C92" s="3">
        <v>23240.2825756787</v>
      </c>
      <c r="D92" s="3">
        <v>38817.76127862377</v>
      </c>
      <c r="F92" s="4">
        <v>38</v>
      </c>
      <c r="G92" s="5">
        <v>1</v>
      </c>
      <c r="H92" s="6">
        <f t="shared" si="3"/>
        <v>0.22528543070743706</v>
      </c>
      <c r="I92" s="6">
        <f t="shared" si="4"/>
        <v>9.030201147257836E-05</v>
      </c>
      <c r="J92" s="6">
        <f t="shared" si="6"/>
        <v>2.0343727548347738E-05</v>
      </c>
    </row>
    <row r="93" spans="1:10" ht="12.75">
      <c r="A93" s="2" t="s">
        <v>14</v>
      </c>
      <c r="B93" s="3">
        <v>91</v>
      </c>
      <c r="C93" s="3">
        <v>19310.986646262703</v>
      </c>
      <c r="D93" s="3">
        <v>33863.19964389516</v>
      </c>
      <c r="F93" s="4">
        <v>39</v>
      </c>
      <c r="G93" s="5">
        <v>1</v>
      </c>
      <c r="H93" s="6">
        <f t="shared" si="3"/>
        <v>0.21662060644945874</v>
      </c>
      <c r="I93" s="6">
        <f t="shared" si="4"/>
        <v>3.7249067934811865E-05</v>
      </c>
      <c r="J93" s="6">
        <f t="shared" si="6"/>
        <v>8.068915685716033E-06</v>
      </c>
    </row>
    <row r="94" spans="1:10" ht="12.75">
      <c r="A94" s="2" t="s">
        <v>14</v>
      </c>
      <c r="B94" s="3">
        <v>92</v>
      </c>
      <c r="C94" s="3">
        <v>15707.101571224697</v>
      </c>
      <c r="D94" s="3">
        <v>28989.189063366175</v>
      </c>
      <c r="F94" s="4">
        <v>40</v>
      </c>
      <c r="G94" s="5">
        <v>1</v>
      </c>
      <c r="H94" s="6">
        <f t="shared" si="3"/>
        <v>0.20828904466294101</v>
      </c>
      <c r="I94" s="6">
        <f t="shared" si="4"/>
        <v>1.4033822033366426E-05</v>
      </c>
      <c r="J94" s="6">
        <f t="shared" si="6"/>
        <v>2.9230913842996253E-06</v>
      </c>
    </row>
    <row r="95" spans="1:10" ht="12.75">
      <c r="A95" s="2" t="s">
        <v>14</v>
      </c>
      <c r="B95" s="3">
        <v>93</v>
      </c>
      <c r="C95" s="3">
        <v>12464.891142262444</v>
      </c>
      <c r="D95" s="3">
        <v>24251.647654415214</v>
      </c>
      <c r="F95" s="4">
        <v>41</v>
      </c>
      <c r="G95" s="5">
        <v>1</v>
      </c>
      <c r="H95" s="6">
        <f t="shared" si="3"/>
        <v>0.2002779275605202</v>
      </c>
      <c r="I95" s="6">
        <f t="shared" si="4"/>
        <v>4.805305692401669E-06</v>
      </c>
      <c r="J95" s="6">
        <f t="shared" si="6"/>
        <v>9.623966653689768E-07</v>
      </c>
    </row>
    <row r="96" spans="1:10" ht="12.75">
      <c r="A96" s="2" t="s">
        <v>14</v>
      </c>
      <c r="B96" s="3">
        <v>94</v>
      </c>
      <c r="C96" s="3">
        <v>9626.610499387001</v>
      </c>
      <c r="D96" s="3">
        <v>19793.56863799126</v>
      </c>
      <c r="F96" s="4">
        <v>42</v>
      </c>
      <c r="G96" s="5">
        <v>1</v>
      </c>
      <c r="H96" s="6">
        <f t="shared" si="3"/>
        <v>0.19257493034665407</v>
      </c>
      <c r="I96" s="6">
        <f t="shared" si="4"/>
        <v>1.487998176973529E-06</v>
      </c>
      <c r="J96" s="6">
        <f t="shared" si="6"/>
        <v>2.865511452866256E-07</v>
      </c>
    </row>
    <row r="97" spans="1:10" ht="12.75">
      <c r="A97" s="2" t="s">
        <v>14</v>
      </c>
      <c r="B97" s="3">
        <v>95</v>
      </c>
      <c r="C97" s="3">
        <v>7287.509725736549</v>
      </c>
      <c r="D97" s="3">
        <v>15859.30630160289</v>
      </c>
      <c r="F97" s="4">
        <v>43</v>
      </c>
      <c r="G97" s="5">
        <v>1</v>
      </c>
      <c r="H97" s="6">
        <f t="shared" si="3"/>
        <v>0.18516820225639813</v>
      </c>
      <c r="I97" s="6">
        <f t="shared" si="4"/>
        <v>4.146541387007504E-07</v>
      </c>
      <c r="J97" s="6">
        <f t="shared" si="6"/>
        <v>7.678076142139312E-08</v>
      </c>
    </row>
    <row r="98" spans="1:10" ht="12.75">
      <c r="A98" s="2" t="s">
        <v>14</v>
      </c>
      <c r="B98" s="3">
        <v>96</v>
      </c>
      <c r="C98" s="3">
        <v>5453.382500579129</v>
      </c>
      <c r="D98" s="3">
        <v>12568.196062525425</v>
      </c>
      <c r="F98" s="4">
        <v>44</v>
      </c>
      <c r="G98" s="5">
        <v>1</v>
      </c>
      <c r="H98" s="6">
        <f t="shared" si="3"/>
        <v>0.17804634832345972</v>
      </c>
      <c r="I98" s="6">
        <f t="shared" si="4"/>
        <v>1.0347653163416617E-07</v>
      </c>
      <c r="J98" s="6">
        <f t="shared" si="6"/>
        <v>1.8423618594640248E-08</v>
      </c>
    </row>
    <row r="99" spans="1:10" ht="12.75">
      <c r="A99" s="2" t="s">
        <v>14</v>
      </c>
      <c r="B99" s="3">
        <v>97</v>
      </c>
      <c r="C99" s="3">
        <v>3978.586206337661</v>
      </c>
      <c r="D99" s="3">
        <v>9801.191820592756</v>
      </c>
      <c r="F99" s="4">
        <v>45</v>
      </c>
      <c r="G99" s="5">
        <v>1</v>
      </c>
      <c r="H99" s="6">
        <f t="shared" si="3"/>
        <v>0.17119841184948048</v>
      </c>
      <c r="I99" s="6">
        <f t="shared" si="4"/>
        <v>2.301151135417426E-08</v>
      </c>
      <c r="J99" s="6">
        <f t="shared" si="6"/>
        <v>3.939534198090921E-09</v>
      </c>
    </row>
    <row r="100" spans="1:10" ht="12.75">
      <c r="A100" s="2" t="s">
        <v>14</v>
      </c>
      <c r="B100" s="3">
        <v>98</v>
      </c>
      <c r="C100" s="3">
        <v>2795.186056089416</v>
      </c>
      <c r="D100" s="3">
        <v>7377.2726950985925</v>
      </c>
      <c r="F100" s="4">
        <v>46</v>
      </c>
      <c r="G100" s="5">
        <v>1</v>
      </c>
      <c r="H100" s="6">
        <f t="shared" si="3"/>
        <v>0.1646138575475774</v>
      </c>
      <c r="I100" s="6">
        <f t="shared" si="4"/>
        <v>4.5379373479030175E-09</v>
      </c>
      <c r="J100" s="6">
        <f t="shared" si="6"/>
        <v>7.470073721475385E-10</v>
      </c>
    </row>
    <row r="101" spans="1:10" ht="12.75">
      <c r="A101" s="2" t="s">
        <v>14</v>
      </c>
      <c r="B101" s="3">
        <v>99</v>
      </c>
      <c r="C101" s="3">
        <v>1876.7104193061853</v>
      </c>
      <c r="D101" s="3">
        <v>5306.574129720338</v>
      </c>
      <c r="F101" s="4">
        <v>47</v>
      </c>
      <c r="G101" s="5">
        <v>1</v>
      </c>
      <c r="H101" s="6">
        <f t="shared" si="3"/>
        <v>0.15828255533420904</v>
      </c>
      <c r="I101" s="6">
        <f t="shared" si="4"/>
        <v>7.896264456551959E-10</v>
      </c>
      <c r="J101" s="6">
        <f t="shared" si="6"/>
        <v>1.2498409157777336E-10</v>
      </c>
    </row>
    <row r="102" spans="1:10" ht="12.75">
      <c r="A102" s="2" t="s">
        <v>14</v>
      </c>
      <c r="B102" s="3">
        <v>100</v>
      </c>
      <c r="C102" s="3">
        <v>1204.2773627889558</v>
      </c>
      <c r="D102" s="3">
        <v>3640.4578533406298</v>
      </c>
      <c r="F102" s="4">
        <v>48</v>
      </c>
      <c r="G102" s="5">
        <v>1</v>
      </c>
      <c r="H102" s="6">
        <f t="shared" si="3"/>
        <v>0.15219476474443175</v>
      </c>
      <c r="I102" s="6">
        <f t="shared" si="4"/>
        <v>1.2062088290614206E-10</v>
      </c>
      <c r="J102" s="6">
        <f t="shared" si="6"/>
        <v>1.835786689716594E-11</v>
      </c>
    </row>
    <row r="103" spans="1:11" ht="15">
      <c r="A103" s="2" t="s">
        <v>14</v>
      </c>
      <c r="B103" s="3">
        <v>101</v>
      </c>
      <c r="C103" s="3">
        <v>738.8809557914535</v>
      </c>
      <c r="D103" s="3">
        <v>2396.962418925768</v>
      </c>
      <c r="F103" s="4">
        <v>49</v>
      </c>
      <c r="G103" s="5">
        <v>1</v>
      </c>
      <c r="H103" s="6">
        <f t="shared" si="3"/>
        <v>0.14634111994656898</v>
      </c>
      <c r="I103" s="6">
        <f t="shared" si="4"/>
        <v>1.6090740814047137E-11</v>
      </c>
      <c r="J103" s="6">
        <f t="shared" si="6"/>
        <v>2.354737031497625E-12</v>
      </c>
      <c r="K103" s="50" t="s">
        <v>49</v>
      </c>
    </row>
    <row r="104" spans="1:11" ht="15">
      <c r="A104" s="2" t="s">
        <v>14</v>
      </c>
      <c r="B104" s="3">
        <v>102</v>
      </c>
      <c r="C104" s="3">
        <v>437.8455078445636</v>
      </c>
      <c r="D104" s="3">
        <v>1539.4177373170107</v>
      </c>
      <c r="F104" s="4">
        <v>50</v>
      </c>
      <c r="G104" s="5">
        <v>1</v>
      </c>
      <c r="H104" s="6">
        <f t="shared" si="3"/>
        <v>0.1407126153332394</v>
      </c>
      <c r="I104" s="6">
        <f t="shared" si="4"/>
        <v>2.0678592469998963E-12</v>
      </c>
      <c r="J104" s="6">
        <f t="shared" si="6"/>
        <v>2.9097388278637847E-13</v>
      </c>
      <c r="K104" s="50" t="s">
        <v>50</v>
      </c>
    </row>
    <row r="105" spans="1:7" ht="12.75">
      <c r="A105" s="2" t="s">
        <v>14</v>
      </c>
      <c r="B105" s="3">
        <v>103</v>
      </c>
      <c r="C105" s="3">
        <v>245.0955733804914</v>
      </c>
      <c r="D105" s="3">
        <v>941.3161228755463</v>
      </c>
      <c r="F105" s="4"/>
      <c r="G105" s="5"/>
    </row>
    <row r="106" spans="1:4" ht="12.75">
      <c r="A106" s="2" t="s">
        <v>14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14</v>
      </c>
      <c r="B107" s="3">
        <v>105</v>
      </c>
      <c r="C107" s="3">
        <v>63.52910217048579</v>
      </c>
      <c r="D107" s="3">
        <v>298.8451914927883</v>
      </c>
    </row>
    <row r="108" spans="1:10" ht="12.75">
      <c r="A108" s="2" t="s">
        <v>14</v>
      </c>
      <c r="B108" s="3">
        <v>106</v>
      </c>
      <c r="C108" s="3">
        <v>29.131394317316513</v>
      </c>
      <c r="D108" s="3">
        <v>153.8579753903284</v>
      </c>
      <c r="I108" s="17" t="s">
        <v>22</v>
      </c>
      <c r="J108" s="12">
        <f>SUM(J55:J104)</f>
        <v>0.562079554860091</v>
      </c>
    </row>
    <row r="109" spans="1:7" ht="12.75">
      <c r="A109" s="2" t="s">
        <v>14</v>
      </c>
      <c r="B109" s="3">
        <v>107</v>
      </c>
      <c r="C109" s="3">
        <v>12.375824993502304</v>
      </c>
      <c r="D109" s="3">
        <v>74.1616227593858</v>
      </c>
      <c r="G109" s="6" t="s">
        <v>38</v>
      </c>
    </row>
    <row r="110" spans="1:9" ht="12.75">
      <c r="A110" s="2" t="s">
        <v>14</v>
      </c>
      <c r="B110" s="3">
        <v>108</v>
      </c>
      <c r="C110" s="3">
        <v>4.846343489233768</v>
      </c>
      <c r="D110" s="3">
        <v>33.321734485065576</v>
      </c>
      <c r="G110" s="6" t="s">
        <v>22</v>
      </c>
      <c r="H110" s="49">
        <f>+J108*10000</f>
        <v>5620.79554860091</v>
      </c>
      <c r="I110" s="51"/>
    </row>
    <row r="111" spans="1:4" ht="12.75">
      <c r="A111" s="2" t="s">
        <v>14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14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14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14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14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14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14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14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14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14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14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14</v>
      </c>
      <c r="B122" s="3">
        <v>120</v>
      </c>
      <c r="C122" s="3">
        <v>0</v>
      </c>
      <c r="D122" s="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117470594" r:id="rId1"/>
    <oleObject progId="Equation.3" shapeId="11747059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AKTUARIA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Fersini</dc:creator>
  <cp:keywords/>
  <dc:description/>
  <cp:lastModifiedBy>Salvatore Scognamiglio</cp:lastModifiedBy>
  <dcterms:created xsi:type="dcterms:W3CDTF">2006-02-21T09:24:32Z</dcterms:created>
  <dcterms:modified xsi:type="dcterms:W3CDTF">2024-04-08T09:04:56Z</dcterms:modified>
  <cp:category/>
  <cp:version/>
  <cp:contentType/>
  <cp:contentStatus/>
</cp:coreProperties>
</file>