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50" documentId="8_{619308B4-6613-4EB3-8551-F89CBD8205BC}" xr6:coauthVersionLast="47" xr6:coauthVersionMax="47" xr10:uidLastSave="{94143E42-BF62-41DE-955E-BB0C7738EB41}"/>
  <bookViews>
    <workbookView xWindow="-108" yWindow="-108" windowWidth="23256" windowHeight="12456" activeTab="3" xr2:uid="{BE223585-A22D-4BB0-9430-878ADA611038}"/>
  </bookViews>
  <sheets>
    <sheet name="incasso clienti" sheetId="10" r:id="rId1"/>
    <sheet name="pagamento fornitori" sheetId="11" r:id="rId2"/>
    <sheet name="investimenti" sheetId="13" r:id="rId3"/>
    <sheet name="fussi di cassa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 l="1"/>
  <c r="C26" i="8"/>
  <c r="F19" i="11"/>
  <c r="E27" i="11"/>
  <c r="F27" i="11"/>
  <c r="F26" i="11"/>
  <c r="F23" i="11"/>
  <c r="F24" i="11"/>
  <c r="F15" i="11"/>
  <c r="G13" i="10"/>
  <c r="F13" i="10"/>
  <c r="E13" i="10"/>
  <c r="G17" i="10"/>
  <c r="F17" i="10"/>
  <c r="E17" i="10"/>
  <c r="H15" i="11"/>
  <c r="G15" i="11"/>
  <c r="H19" i="11"/>
  <c r="G19" i="11"/>
  <c r="H23" i="11"/>
  <c r="G23" i="11"/>
  <c r="H24" i="11"/>
  <c r="G24" i="11"/>
  <c r="E24" i="11"/>
  <c r="F20" i="11"/>
  <c r="E20" i="11"/>
  <c r="H20" i="11"/>
  <c r="G20" i="11"/>
  <c r="I16" i="11"/>
  <c r="I24" i="11"/>
  <c r="C33" i="8"/>
  <c r="H11" i="11"/>
  <c r="G11" i="11"/>
  <c r="E11" i="11"/>
  <c r="D11" i="11"/>
  <c r="F11" i="11"/>
  <c r="H28" i="13"/>
  <c r="H26" i="13"/>
  <c r="H21" i="10"/>
  <c r="H18" i="10"/>
  <c r="E18" i="10"/>
  <c r="D18" i="10"/>
  <c r="E14" i="10"/>
  <c r="D14" i="10"/>
  <c r="D20" i="13" l="1"/>
  <c r="E20" i="13" s="1"/>
  <c r="F20" i="13" s="1"/>
  <c r="G20" i="13" s="1"/>
  <c r="C28" i="13"/>
  <c r="G26" i="13"/>
  <c r="F26" i="13"/>
  <c r="E26" i="13"/>
  <c r="D26" i="13"/>
  <c r="C26" i="13"/>
  <c r="C14" i="13"/>
  <c r="C8" i="13"/>
  <c r="B5" i="8"/>
  <c r="G18" i="10"/>
  <c r="F18" i="10"/>
  <c r="C20" i="13"/>
  <c r="G27" i="13"/>
  <c r="E23" i="13"/>
  <c r="H23" i="13" s="1"/>
  <c r="F19" i="13"/>
  <c r="H19" i="13" s="1"/>
  <c r="D7" i="13"/>
  <c r="D13" i="13"/>
  <c r="E13" i="13" s="1"/>
  <c r="E14" i="13" s="1"/>
  <c r="H12" i="13"/>
  <c r="H11" i="13"/>
  <c r="H6" i="13"/>
  <c r="H5" i="13"/>
  <c r="I20" i="11"/>
  <c r="E16" i="11"/>
  <c r="H16" i="11"/>
  <c r="G16" i="11"/>
  <c r="F16" i="11"/>
  <c r="G26" i="11"/>
  <c r="I4" i="11"/>
  <c r="I10" i="11"/>
  <c r="I7" i="11"/>
  <c r="H8" i="10"/>
  <c r="H5" i="10"/>
  <c r="H17" i="10"/>
  <c r="G14" i="10"/>
  <c r="H14" i="10" s="1"/>
  <c r="F14" i="10"/>
  <c r="F21" i="10" s="1"/>
  <c r="D21" i="10"/>
  <c r="G9" i="10"/>
  <c r="F9" i="10"/>
  <c r="E9" i="10"/>
  <c r="D9" i="10"/>
  <c r="C9" i="10"/>
  <c r="B6" i="8" l="1"/>
  <c r="D14" i="13"/>
  <c r="E27" i="13"/>
  <c r="F27" i="13"/>
  <c r="H20" i="13"/>
  <c r="E24" i="13"/>
  <c r="F24" i="13" s="1"/>
  <c r="C5" i="8"/>
  <c r="D8" i="13"/>
  <c r="E7" i="13"/>
  <c r="F28" i="13"/>
  <c r="E21" i="10"/>
  <c r="G24" i="13"/>
  <c r="D28" i="13"/>
  <c r="E28" i="13"/>
  <c r="F13" i="13"/>
  <c r="F14" i="13" s="1"/>
  <c r="I15" i="11"/>
  <c r="C22" i="8" s="1"/>
  <c r="H26" i="11"/>
  <c r="G27" i="11"/>
  <c r="H27" i="11"/>
  <c r="I27" i="11" s="1"/>
  <c r="G20" i="10"/>
  <c r="I23" i="11"/>
  <c r="I11" i="11"/>
  <c r="I19" i="11"/>
  <c r="C21" i="8" s="1"/>
  <c r="G21" i="10"/>
  <c r="H13" i="10"/>
  <c r="F20" i="10"/>
  <c r="H9" i="10"/>
  <c r="E20" i="10"/>
  <c r="H20" i="10" s="1"/>
  <c r="C20" i="8" s="1"/>
  <c r="C23" i="8" l="1"/>
  <c r="I26" i="11"/>
  <c r="F7" i="13"/>
  <c r="E8" i="13"/>
  <c r="H27" i="13"/>
  <c r="C24" i="8" s="1"/>
  <c r="F5" i="8"/>
  <c r="G5" i="8" s="1"/>
  <c r="G28" i="13"/>
  <c r="H24" i="13"/>
  <c r="G13" i="13"/>
  <c r="G14" i="13" s="1"/>
  <c r="H14" i="13" s="1"/>
  <c r="C14" i="8" l="1"/>
  <c r="G7" i="13"/>
  <c r="F8" i="13"/>
  <c r="H13" i="13"/>
  <c r="H7" i="13" l="1"/>
  <c r="C6" i="8" s="1"/>
  <c r="G8" i="13"/>
  <c r="H8" i="13" s="1"/>
  <c r="G6" i="8" l="1"/>
</calcChain>
</file>

<file path=xl/sharedStrings.xml><?xml version="1.0" encoding="utf-8"?>
<sst xmlns="http://schemas.openxmlformats.org/spreadsheetml/2006/main" count="144" uniqueCount="74">
  <si>
    <t>gen</t>
  </si>
  <si>
    <t>feb</t>
  </si>
  <si>
    <t>nov</t>
  </si>
  <si>
    <t>Q1</t>
  </si>
  <si>
    <t>+</t>
  </si>
  <si>
    <t>-</t>
  </si>
  <si>
    <t>MANUTENZIONE</t>
  </si>
  <si>
    <t>ATTIVITA</t>
  </si>
  <si>
    <t>IMMOBILIZZAZIONI</t>
  </si>
  <si>
    <t>- FONDO AMMORTAMENTO</t>
  </si>
  <si>
    <t>IMMOBILIZZAZIONI NETTE</t>
  </si>
  <si>
    <t>GIACENZE MATERIE PRIME</t>
  </si>
  <si>
    <t>GIACENZE PRODOTTO FINITO</t>
  </si>
  <si>
    <t>DISPONIBILITA LIQUIDA</t>
  </si>
  <si>
    <t>UTILE/PERDITA di esercizion</t>
  </si>
  <si>
    <t>CAPITALE SOCIALE</t>
  </si>
  <si>
    <t>PATRIMONIO NETTO</t>
  </si>
  <si>
    <t>Debiti vs Erario</t>
  </si>
  <si>
    <t>DEBITI vs Banche a M/L termine</t>
  </si>
  <si>
    <t>Debiti vs Banche a B termine</t>
  </si>
  <si>
    <t>DISPONIBILITA LIQUIDA INIZIALE</t>
  </si>
  <si>
    <t>PAGAMENTI FORNITORI</t>
  </si>
  <si>
    <t>PAGAMENTI DIPENDENTI</t>
  </si>
  <si>
    <t>come incremento Capitale sociale</t>
  </si>
  <si>
    <t>INCASSI CLIENTE</t>
  </si>
  <si>
    <t>PAGAMENTO Investimenti</t>
  </si>
  <si>
    <t>DISPONIBILITA LIQUIDA FINALE</t>
  </si>
  <si>
    <t>PASSIVITA E NETTO</t>
  </si>
  <si>
    <t>FLUSSI DI CASSA</t>
  </si>
  <si>
    <t>GROSSISTI</t>
  </si>
  <si>
    <t>NEGOZI</t>
  </si>
  <si>
    <t>cliente A</t>
  </si>
  <si>
    <t>cliente B</t>
  </si>
  <si>
    <t>giorni medi di incasso</t>
  </si>
  <si>
    <t>marz</t>
  </si>
  <si>
    <t>dec</t>
  </si>
  <si>
    <t>2023 bdg</t>
  </si>
  <si>
    <t>TOTALE FATTURATO</t>
  </si>
  <si>
    <t>in flusso di cassa</t>
  </si>
  <si>
    <t>in stato patrimoniale</t>
  </si>
  <si>
    <t>MATERIE PRIME</t>
  </si>
  <si>
    <t>fornitore A</t>
  </si>
  <si>
    <t>fornitore B</t>
  </si>
  <si>
    <t>DIPENDENTI</t>
  </si>
  <si>
    <t>giorni medi di pagamento</t>
  </si>
  <si>
    <t>mese succ</t>
  </si>
  <si>
    <t>debito a fine periodo</t>
  </si>
  <si>
    <t>pagamento nel periodo</t>
  </si>
  <si>
    <t>tot pagamento nel peiodo</t>
  </si>
  <si>
    <t>tot debito a fine periodo</t>
  </si>
  <si>
    <t>credito a fine periodo</t>
  </si>
  <si>
    <t>tot credito a fine periodo</t>
  </si>
  <si>
    <t>incasso nel periodo</t>
  </si>
  <si>
    <t>tot incasso nel periodo</t>
  </si>
  <si>
    <t>costo storico</t>
  </si>
  <si>
    <t>-fondo ammortamento</t>
  </si>
  <si>
    <t>,</t>
  </si>
  <si>
    <t>- ammortamento periodo</t>
  </si>
  <si>
    <t>new</t>
  </si>
  <si>
    <t>INVESTIMENTO A</t>
  </si>
  <si>
    <t>INVESTIMENTO B</t>
  </si>
  <si>
    <t>TOTALE COSTI</t>
  </si>
  <si>
    <t>valore netto patromoniale</t>
  </si>
  <si>
    <t>Q1 23</t>
  </si>
  <si>
    <t>pagamento 50% all ordine 50% alla fine</t>
  </si>
  <si>
    <t>INCASSO Disinevstimenti</t>
  </si>
  <si>
    <t>come incremento Debito vs Banche a M/L</t>
  </si>
  <si>
    <t>come incremento Debito vs Banche a B</t>
  </si>
  <si>
    <t>Oneri finanziari</t>
  </si>
  <si>
    <t>rimborsi precedenti debiti vs Banche</t>
  </si>
  <si>
    <t>SURPLUS / DEFICIT GESTIONE ORDINARIA</t>
  </si>
  <si>
    <t>SURPLUS / DEFICIT GESTIONE OPERATIVA</t>
  </si>
  <si>
    <t>SURPLUS / DEFICIT GESTIONE FINANZIARIA</t>
  </si>
  <si>
    <t>carry over da Feb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</si>
</sst>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1" formatCode="d/m;@"/>
    <numFmt numFmtId="172" formatCode="#,##0_ ;\-#,##0\ "/>
    <numFmt numFmtId="173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quotePrefix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4" xfId="0" applyBorder="1" applyAlignment="1"/>
    <xf numFmtId="0" fontId="0" fillId="0" borderId="7" xfId="0" applyBorder="1" applyAlignment="1"/>
    <xf numFmtId="0" fontId="0" fillId="0" borderId="9" xfId="0" applyBorder="1" applyAlignment="1"/>
    <xf numFmtId="171" fontId="0" fillId="0" borderId="0" xfId="0" applyNumberFormat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/>
    </xf>
    <xf numFmtId="172" fontId="0" fillId="0" borderId="0" xfId="1" applyNumberFormat="1" applyFont="1"/>
    <xf numFmtId="172" fontId="0" fillId="0" borderId="0" xfId="1" applyNumberFormat="1" applyFont="1" applyAlignment="1">
      <alignment wrapText="1"/>
    </xf>
    <xf numFmtId="172" fontId="0" fillId="0" borderId="1" xfId="1" applyNumberFormat="1" applyFont="1" applyBorder="1" applyAlignment="1">
      <alignment horizontal="center"/>
    </xf>
    <xf numFmtId="173" fontId="0" fillId="0" borderId="14" xfId="1" applyNumberFormat="1" applyFont="1" applyBorder="1" applyAlignment="1">
      <alignment horizontal="center"/>
    </xf>
    <xf numFmtId="173" fontId="0" fillId="0" borderId="15" xfId="1" applyNumberFormat="1" applyFont="1" applyBorder="1" applyAlignment="1">
      <alignment horizontal="center"/>
    </xf>
    <xf numFmtId="172" fontId="0" fillId="0" borderId="5" xfId="1" applyNumberFormat="1" applyFont="1" applyBorder="1" applyAlignment="1">
      <alignment horizontal="center"/>
    </xf>
    <xf numFmtId="172" fontId="0" fillId="0" borderId="6" xfId="1" applyNumberFormat="1" applyFont="1" applyBorder="1" applyAlignment="1">
      <alignment horizontal="center"/>
    </xf>
    <xf numFmtId="172" fontId="0" fillId="0" borderId="11" xfId="1" applyNumberFormat="1" applyFont="1" applyBorder="1"/>
    <xf numFmtId="172" fontId="0" fillId="0" borderId="12" xfId="1" applyNumberFormat="1" applyFont="1" applyBorder="1"/>
    <xf numFmtId="172" fontId="0" fillId="0" borderId="0" xfId="1" applyNumberFormat="1" applyFont="1" applyBorder="1"/>
    <xf numFmtId="172" fontId="0" fillId="0" borderId="17" xfId="1" applyNumberFormat="1" applyFont="1" applyBorder="1" applyAlignment="1">
      <alignment horizontal="center"/>
    </xf>
    <xf numFmtId="172" fontId="0" fillId="0" borderId="26" xfId="1" applyNumberFormat="1" applyFont="1" applyBorder="1" applyAlignment="1">
      <alignment horizontal="center"/>
    </xf>
    <xf numFmtId="172" fontId="0" fillId="0" borderId="8" xfId="1" applyNumberFormat="1" applyFont="1" applyBorder="1"/>
    <xf numFmtId="172" fontId="0" fillId="0" borderId="0" xfId="1" applyNumberFormat="1" applyFont="1" applyAlignment="1">
      <alignment horizontal="left"/>
    </xf>
    <xf numFmtId="172" fontId="2" fillId="0" borderId="0" xfId="1" applyNumberFormat="1" applyFont="1"/>
    <xf numFmtId="172" fontId="2" fillId="0" borderId="23" xfId="1" applyNumberFormat="1" applyFont="1" applyBorder="1"/>
    <xf numFmtId="172" fontId="2" fillId="0" borderId="22" xfId="1" applyNumberFormat="1" applyFont="1" applyBorder="1"/>
    <xf numFmtId="172" fontId="2" fillId="0" borderId="21" xfId="1" applyNumberFormat="1" applyFont="1" applyBorder="1"/>
    <xf numFmtId="172" fontId="2" fillId="0" borderId="9" xfId="1" applyNumberFormat="1" applyFont="1" applyBorder="1"/>
    <xf numFmtId="172" fontId="0" fillId="0" borderId="0" xfId="1" applyNumberFormat="1" applyFont="1" applyBorder="1" applyAlignment="1">
      <alignment horizontal="center"/>
    </xf>
    <xf numFmtId="172" fontId="0" fillId="0" borderId="3" xfId="1" applyNumberFormat="1" applyFont="1" applyBorder="1" applyAlignment="1">
      <alignment horizontal="center"/>
    </xf>
    <xf numFmtId="172" fontId="0" fillId="0" borderId="4" xfId="1" applyNumberFormat="1" applyFont="1" applyBorder="1" applyAlignment="1">
      <alignment horizontal="center"/>
    </xf>
    <xf numFmtId="172" fontId="0" fillId="0" borderId="16" xfId="1" applyNumberFormat="1" applyFont="1" applyBorder="1" applyAlignment="1">
      <alignment horizontal="center"/>
    </xf>
    <xf numFmtId="172" fontId="2" fillId="0" borderId="11" xfId="1" applyNumberFormat="1" applyFont="1" applyBorder="1"/>
    <xf numFmtId="172" fontId="2" fillId="0" borderId="0" xfId="1" applyNumberFormat="1" applyFont="1" applyBorder="1"/>
    <xf numFmtId="172" fontId="2" fillId="0" borderId="12" xfId="1" applyNumberFormat="1" applyFont="1" applyBorder="1"/>
    <xf numFmtId="173" fontId="0" fillId="0" borderId="18" xfId="1" applyNumberFormat="1" applyFont="1" applyBorder="1" applyAlignment="1">
      <alignment horizontal="center"/>
    </xf>
    <xf numFmtId="173" fontId="0" fillId="0" borderId="10" xfId="1" applyNumberFormat="1" applyFont="1" applyBorder="1" applyAlignment="1">
      <alignment horizontal="center"/>
    </xf>
    <xf numFmtId="173" fontId="0" fillId="0" borderId="19" xfId="1" applyNumberFormat="1" applyFont="1" applyBorder="1" applyAlignment="1">
      <alignment horizontal="center"/>
    </xf>
    <xf numFmtId="172" fontId="0" fillId="0" borderId="0" xfId="1" applyNumberFormat="1" applyFont="1" applyAlignment="1">
      <alignment horizontal="right"/>
    </xf>
    <xf numFmtId="172" fontId="0" fillId="0" borderId="0" xfId="1" quotePrefix="1" applyNumberFormat="1" applyFont="1"/>
    <xf numFmtId="3" fontId="0" fillId="0" borderId="2" xfId="0" applyNumberFormat="1" applyBorder="1" applyAlignment="1"/>
    <xf numFmtId="3" fontId="0" fillId="0" borderId="17" xfId="0" applyNumberFormat="1" applyBorder="1" applyAlignment="1"/>
    <xf numFmtId="3" fontId="0" fillId="0" borderId="0" xfId="0" applyNumberFormat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3" fontId="0" fillId="0" borderId="12" xfId="0" applyNumberFormat="1" applyBorder="1" applyAlignment="1"/>
    <xf numFmtId="3" fontId="0" fillId="0" borderId="0" xfId="0" applyNumberFormat="1" applyAlignment="1"/>
    <xf numFmtId="3" fontId="0" fillId="0" borderId="0" xfId="0" applyNumberFormat="1" applyBorder="1" applyAlignment="1"/>
    <xf numFmtId="3" fontId="0" fillId="0" borderId="10" xfId="0" applyNumberFormat="1" applyBorder="1" applyAlignment="1"/>
    <xf numFmtId="3" fontId="0" fillId="0" borderId="13" xfId="0" applyNumberFormat="1" applyBorder="1" applyAlignment="1"/>
    <xf numFmtId="3" fontId="0" fillId="0" borderId="25" xfId="0" applyNumberFormat="1" applyBorder="1" applyAlignment="1"/>
    <xf numFmtId="172" fontId="2" fillId="0" borderId="0" xfId="1" quotePrefix="1" applyNumberFormat="1" applyFont="1"/>
    <xf numFmtId="0" fontId="2" fillId="0" borderId="11" xfId="0" applyFont="1" applyBorder="1" applyAlignment="1">
      <alignment horizontal="left"/>
    </xf>
    <xf numFmtId="3" fontId="2" fillId="0" borderId="0" xfId="0" applyNumberFormat="1" applyFont="1" applyBorder="1" applyAlignment="1"/>
    <xf numFmtId="3" fontId="2" fillId="0" borderId="12" xfId="0" applyNumberFormat="1" applyFont="1" applyBorder="1" applyAlignment="1"/>
    <xf numFmtId="3" fontId="2" fillId="0" borderId="0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3" fontId="2" fillId="0" borderId="21" xfId="0" applyNumberFormat="1" applyFont="1" applyBorder="1" applyAlignment="1">
      <alignment horizontal="left"/>
    </xf>
    <xf numFmtId="3" fontId="2" fillId="0" borderId="22" xfId="0" applyNumberFormat="1" applyFont="1" applyBorder="1" applyAlignment="1"/>
    <xf numFmtId="3" fontId="2" fillId="0" borderId="19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7E27-D190-4948-8CC2-41081E0EBDC6}">
  <dimension ref="A1:I21"/>
  <sheetViews>
    <sheetView workbookViewId="0">
      <selection activeCell="F20" sqref="F20"/>
    </sheetView>
  </sheetViews>
  <sheetFormatPr defaultRowHeight="14.4" x14ac:dyDescent="0.3"/>
  <cols>
    <col min="1" max="1" width="21.77734375" style="15" bestFit="1" customWidth="1"/>
    <col min="2" max="2" width="3.6640625" style="15" customWidth="1"/>
    <col min="3" max="8" width="6.44140625" style="15" customWidth="1"/>
    <col min="9" max="9" width="18.109375" style="15" bestFit="1" customWidth="1"/>
    <col min="10" max="11" width="6.44140625" style="15" customWidth="1"/>
    <col min="12" max="16384" width="8.88671875" style="15"/>
  </cols>
  <sheetData>
    <row r="1" spans="1:8" ht="15" thickBot="1" x14ac:dyDescent="0.35"/>
    <row r="2" spans="1:8" ht="15" thickBot="1" x14ac:dyDescent="0.35">
      <c r="C2" s="18">
        <v>2022</v>
      </c>
      <c r="D2" s="19"/>
      <c r="E2" s="41" t="s">
        <v>36</v>
      </c>
      <c r="F2" s="42"/>
      <c r="G2" s="42"/>
      <c r="H2" s="43"/>
    </row>
    <row r="3" spans="1:8" x14ac:dyDescent="0.3">
      <c r="C3" s="20" t="s">
        <v>2</v>
      </c>
      <c r="D3" s="21" t="s">
        <v>35</v>
      </c>
      <c r="E3" s="20" t="s">
        <v>0</v>
      </c>
      <c r="F3" s="17" t="s">
        <v>1</v>
      </c>
      <c r="G3" s="25" t="s">
        <v>34</v>
      </c>
      <c r="H3" s="26" t="s">
        <v>3</v>
      </c>
    </row>
    <row r="4" spans="1:8" x14ac:dyDescent="0.3">
      <c r="A4" s="15" t="s">
        <v>29</v>
      </c>
      <c r="C4" s="22"/>
      <c r="D4" s="23"/>
      <c r="E4" s="22"/>
      <c r="F4" s="24"/>
      <c r="G4" s="24"/>
      <c r="H4" s="27"/>
    </row>
    <row r="5" spans="1:8" x14ac:dyDescent="0.3">
      <c r="A5" s="15" t="s">
        <v>31</v>
      </c>
      <c r="C5" s="22">
        <v>100</v>
      </c>
      <c r="D5" s="23">
        <v>125</v>
      </c>
      <c r="E5" s="22">
        <v>150</v>
      </c>
      <c r="F5" s="24">
        <v>200</v>
      </c>
      <c r="G5" s="24">
        <v>100</v>
      </c>
      <c r="H5" s="27">
        <f>+E5+F5+G5</f>
        <v>450</v>
      </c>
    </row>
    <row r="6" spans="1:8" ht="4.8" customHeight="1" x14ac:dyDescent="0.3">
      <c r="C6" s="22"/>
      <c r="D6" s="23"/>
      <c r="E6" s="22"/>
      <c r="F6" s="24"/>
      <c r="G6" s="24"/>
      <c r="H6" s="27"/>
    </row>
    <row r="7" spans="1:8" x14ac:dyDescent="0.3">
      <c r="A7" s="15" t="s">
        <v>30</v>
      </c>
      <c r="C7" s="22"/>
      <c r="D7" s="23"/>
      <c r="E7" s="22"/>
      <c r="F7" s="24"/>
      <c r="G7" s="24"/>
      <c r="H7" s="27"/>
    </row>
    <row r="8" spans="1:8" x14ac:dyDescent="0.3">
      <c r="A8" s="15" t="s">
        <v>32</v>
      </c>
      <c r="C8" s="22">
        <v>50</v>
      </c>
      <c r="D8" s="23">
        <v>80</v>
      </c>
      <c r="E8" s="22">
        <v>100</v>
      </c>
      <c r="F8" s="24">
        <v>100</v>
      </c>
      <c r="G8" s="24">
        <v>80</v>
      </c>
      <c r="H8" s="27">
        <f t="shared" ref="H8:H9" si="0">+E8+F8+G8</f>
        <v>280</v>
      </c>
    </row>
    <row r="9" spans="1:8" ht="15" thickBot="1" x14ac:dyDescent="0.35">
      <c r="A9" s="29" t="s">
        <v>37</v>
      </c>
      <c r="B9" s="29"/>
      <c r="C9" s="30">
        <f>+C5+C8</f>
        <v>150</v>
      </c>
      <c r="D9" s="31">
        <f>+D5+D8</f>
        <v>205</v>
      </c>
      <c r="E9" s="30">
        <f>+E5+E8</f>
        <v>250</v>
      </c>
      <c r="F9" s="32">
        <f>+F5+F8</f>
        <v>300</v>
      </c>
      <c r="G9" s="32">
        <f>+G5+G8</f>
        <v>180</v>
      </c>
      <c r="H9" s="33">
        <f t="shared" si="0"/>
        <v>730</v>
      </c>
    </row>
    <row r="11" spans="1:8" ht="15" thickBot="1" x14ac:dyDescent="0.35">
      <c r="B11" s="28" t="s">
        <v>33</v>
      </c>
    </row>
    <row r="12" spans="1:8" x14ac:dyDescent="0.3">
      <c r="A12" s="15" t="s">
        <v>29</v>
      </c>
      <c r="E12" s="35" t="s">
        <v>0</v>
      </c>
      <c r="F12" s="36" t="s">
        <v>1</v>
      </c>
      <c r="G12" s="37" t="s">
        <v>34</v>
      </c>
      <c r="H12" s="26" t="s">
        <v>3</v>
      </c>
    </row>
    <row r="13" spans="1:8" x14ac:dyDescent="0.3">
      <c r="A13" s="15" t="s">
        <v>52</v>
      </c>
      <c r="E13" s="22">
        <f>+D14+E5-E14</f>
        <v>100</v>
      </c>
      <c r="F13" s="24">
        <f t="shared" ref="F13:G13" si="1">+E14+F5-F14</f>
        <v>125</v>
      </c>
      <c r="G13" s="24">
        <f t="shared" si="1"/>
        <v>150</v>
      </c>
      <c r="H13" s="23">
        <f>+E13+F13+G13</f>
        <v>375</v>
      </c>
    </row>
    <row r="14" spans="1:8" x14ac:dyDescent="0.3">
      <c r="A14" s="15" t="s">
        <v>50</v>
      </c>
      <c r="B14" s="15">
        <v>60</v>
      </c>
      <c r="D14" s="15">
        <f>C5+D5</f>
        <v>225</v>
      </c>
      <c r="E14" s="22">
        <f>D5+E5</f>
        <v>275</v>
      </c>
      <c r="F14" s="24">
        <f t="shared" ref="E14:G14" si="2">E5+F5</f>
        <v>350</v>
      </c>
      <c r="G14" s="24">
        <f t="shared" si="2"/>
        <v>300</v>
      </c>
      <c r="H14" s="23">
        <f>+G14</f>
        <v>300</v>
      </c>
    </row>
    <row r="15" spans="1:8" ht="6" customHeight="1" x14ac:dyDescent="0.3">
      <c r="E15" s="22"/>
      <c r="F15" s="24"/>
      <c r="G15" s="24"/>
      <c r="H15" s="23"/>
    </row>
    <row r="16" spans="1:8" x14ac:dyDescent="0.3">
      <c r="A16" s="15" t="s">
        <v>30</v>
      </c>
      <c r="E16" s="22"/>
      <c r="F16" s="24"/>
      <c r="G16" s="24"/>
      <c r="H16" s="23"/>
    </row>
    <row r="17" spans="1:9" x14ac:dyDescent="0.3">
      <c r="A17" s="15" t="s">
        <v>52</v>
      </c>
      <c r="E17" s="22">
        <f>+D18+E8-E18</f>
        <v>80</v>
      </c>
      <c r="F17" s="24">
        <f t="shared" ref="F17:G17" si="3">+E18+F8-F18</f>
        <v>100</v>
      </c>
      <c r="G17" s="24">
        <f t="shared" si="3"/>
        <v>100</v>
      </c>
      <c r="H17" s="23">
        <f>+E17+F17+G17</f>
        <v>280</v>
      </c>
    </row>
    <row r="18" spans="1:9" x14ac:dyDescent="0.3">
      <c r="A18" s="15" t="s">
        <v>50</v>
      </c>
      <c r="B18" s="15">
        <v>30</v>
      </c>
      <c r="D18" s="15">
        <f>+D8</f>
        <v>80</v>
      </c>
      <c r="E18" s="22">
        <f>+E8</f>
        <v>100</v>
      </c>
      <c r="F18" s="24">
        <f t="shared" ref="F18:G18" si="4">+F8</f>
        <v>100</v>
      </c>
      <c r="G18" s="24">
        <f t="shared" si="4"/>
        <v>80</v>
      </c>
      <c r="H18" s="23">
        <f>+G18</f>
        <v>80</v>
      </c>
    </row>
    <row r="19" spans="1:9" ht="10.199999999999999" customHeight="1" x14ac:dyDescent="0.3">
      <c r="E19" s="22"/>
      <c r="F19" s="24"/>
      <c r="G19" s="24"/>
      <c r="H19" s="23"/>
    </row>
    <row r="20" spans="1:9" x14ac:dyDescent="0.3">
      <c r="A20" s="15" t="s">
        <v>53</v>
      </c>
      <c r="B20" s="29"/>
      <c r="C20" s="29"/>
      <c r="D20" s="29"/>
      <c r="E20" s="38">
        <f>+E13+E17</f>
        <v>180</v>
      </c>
      <c r="F20" s="39">
        <f>+F13+F17</f>
        <v>225</v>
      </c>
      <c r="G20" s="39">
        <f>+G13+G17</f>
        <v>250</v>
      </c>
      <c r="H20" s="40">
        <f>+E20+F20+G20</f>
        <v>655</v>
      </c>
      <c r="I20" s="15" t="s">
        <v>38</v>
      </c>
    </row>
    <row r="21" spans="1:9" ht="15" thickBot="1" x14ac:dyDescent="0.35">
      <c r="A21" s="15" t="s">
        <v>51</v>
      </c>
      <c r="B21" s="29"/>
      <c r="C21" s="29"/>
      <c r="D21" s="29">
        <f>+D14+D18</f>
        <v>305</v>
      </c>
      <c r="E21" s="30">
        <f t="shared" ref="E21:G21" si="5">+E14+E18</f>
        <v>375</v>
      </c>
      <c r="F21" s="32">
        <f t="shared" si="5"/>
        <v>450</v>
      </c>
      <c r="G21" s="32">
        <f t="shared" si="5"/>
        <v>380</v>
      </c>
      <c r="H21" s="31">
        <f>+G21</f>
        <v>380</v>
      </c>
      <c r="I21" s="15" t="s">
        <v>39</v>
      </c>
    </row>
  </sheetData>
  <mergeCells count="2">
    <mergeCell ref="C2:D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F061-9138-44F9-BE13-2B5F3D0ADFB2}">
  <dimension ref="A1:J27"/>
  <sheetViews>
    <sheetView workbookViewId="0">
      <selection activeCell="F26" sqref="F26"/>
    </sheetView>
  </sheetViews>
  <sheetFormatPr defaultRowHeight="14.4" x14ac:dyDescent="0.3"/>
  <cols>
    <col min="1" max="1" width="19.77734375" style="15" bestFit="1" customWidth="1"/>
    <col min="2" max="2" width="3.6640625" style="15" customWidth="1"/>
    <col min="3" max="9" width="6.44140625" style="15" customWidth="1"/>
    <col min="10" max="10" width="18.109375" style="15" bestFit="1" customWidth="1"/>
    <col min="11" max="12" width="6.44140625" style="15" customWidth="1"/>
    <col min="13" max="16384" width="8.88671875" style="15"/>
  </cols>
  <sheetData>
    <row r="1" spans="1:9" ht="15" thickBot="1" x14ac:dyDescent="0.35"/>
    <row r="2" spans="1:9" ht="15" thickBot="1" x14ac:dyDescent="0.35">
      <c r="D2" s="18">
        <v>2022</v>
      </c>
      <c r="E2" s="19"/>
      <c r="F2" s="41" t="s">
        <v>36</v>
      </c>
      <c r="G2" s="42"/>
      <c r="H2" s="42"/>
      <c r="I2" s="43"/>
    </row>
    <row r="3" spans="1:9" x14ac:dyDescent="0.3">
      <c r="D3" s="20" t="s">
        <v>2</v>
      </c>
      <c r="E3" s="21" t="s">
        <v>35</v>
      </c>
      <c r="F3" s="20" t="s">
        <v>0</v>
      </c>
      <c r="G3" s="17" t="s">
        <v>1</v>
      </c>
      <c r="H3" s="25" t="s">
        <v>34</v>
      </c>
      <c r="I3" s="26" t="s">
        <v>3</v>
      </c>
    </row>
    <row r="4" spans="1:9" x14ac:dyDescent="0.3">
      <c r="A4" s="15" t="s">
        <v>43</v>
      </c>
      <c r="B4" s="16"/>
      <c r="D4" s="22">
        <v>-75</v>
      </c>
      <c r="E4" s="23">
        <v>-75</v>
      </c>
      <c r="F4" s="22">
        <v>-80</v>
      </c>
      <c r="G4" s="24">
        <v>-130</v>
      </c>
      <c r="H4" s="24">
        <v>-80</v>
      </c>
      <c r="I4" s="27">
        <f>+SUM(F4:H4)</f>
        <v>-290</v>
      </c>
    </row>
    <row r="5" spans="1:9" ht="4.8" customHeight="1" x14ac:dyDescent="0.3">
      <c r="B5" s="16"/>
      <c r="D5" s="22"/>
      <c r="E5" s="23"/>
      <c r="F5" s="22"/>
      <c r="G5" s="24"/>
      <c r="H5" s="24"/>
      <c r="I5" s="27"/>
    </row>
    <row r="6" spans="1:9" x14ac:dyDescent="0.3">
      <c r="A6" s="15" t="s">
        <v>40</v>
      </c>
      <c r="D6" s="22"/>
      <c r="E6" s="23"/>
      <c r="F6" s="22"/>
      <c r="G6" s="24"/>
      <c r="H6" s="24"/>
      <c r="I6" s="27"/>
    </row>
    <row r="7" spans="1:9" x14ac:dyDescent="0.3">
      <c r="A7" s="15" t="s">
        <v>41</v>
      </c>
      <c r="D7" s="22">
        <v>-50</v>
      </c>
      <c r="E7" s="23">
        <v>-80</v>
      </c>
      <c r="F7" s="22">
        <v>-110</v>
      </c>
      <c r="G7" s="24">
        <v>-120</v>
      </c>
      <c r="H7" s="24">
        <v>-50</v>
      </c>
      <c r="I7" s="27">
        <f>+F7+G7+H7</f>
        <v>-280</v>
      </c>
    </row>
    <row r="8" spans="1:9" ht="4.8" customHeight="1" x14ac:dyDescent="0.3">
      <c r="D8" s="22"/>
      <c r="E8" s="23"/>
      <c r="F8" s="22"/>
      <c r="G8" s="24"/>
      <c r="H8" s="24"/>
      <c r="I8" s="27"/>
    </row>
    <row r="9" spans="1:9" x14ac:dyDescent="0.3">
      <c r="A9" s="15" t="s">
        <v>6</v>
      </c>
      <c r="D9" s="22"/>
      <c r="E9" s="23"/>
      <c r="F9" s="22"/>
      <c r="G9" s="24"/>
      <c r="H9" s="24"/>
      <c r="I9" s="27"/>
    </row>
    <row r="10" spans="1:9" x14ac:dyDescent="0.3">
      <c r="A10" s="15" t="s">
        <v>42</v>
      </c>
      <c r="D10" s="22">
        <v>-25</v>
      </c>
      <c r="E10" s="23">
        <v>-50</v>
      </c>
      <c r="F10" s="22">
        <v>-60</v>
      </c>
      <c r="G10" s="24">
        <v>-50</v>
      </c>
      <c r="H10" s="24">
        <v>-50</v>
      </c>
      <c r="I10" s="27">
        <f t="shared" ref="I10:I11" si="0">+F10+G10+H10</f>
        <v>-160</v>
      </c>
    </row>
    <row r="11" spans="1:9" ht="15" thickBot="1" x14ac:dyDescent="0.35">
      <c r="A11" s="29" t="s">
        <v>61</v>
      </c>
      <c r="B11" s="29"/>
      <c r="D11" s="30">
        <f t="shared" ref="D11:E11" si="1">+D4+D7+D10</f>
        <v>-150</v>
      </c>
      <c r="E11" s="31">
        <f t="shared" si="1"/>
        <v>-205</v>
      </c>
      <c r="F11" s="30">
        <f>+F4+F7+F10</f>
        <v>-250</v>
      </c>
      <c r="G11" s="32">
        <f t="shared" ref="G11:H11" si="2">+G4+G7+G10</f>
        <v>-300</v>
      </c>
      <c r="H11" s="32">
        <f t="shared" si="2"/>
        <v>-180</v>
      </c>
      <c r="I11" s="33">
        <f t="shared" si="0"/>
        <v>-730</v>
      </c>
    </row>
    <row r="12" spans="1:9" ht="15" thickBot="1" x14ac:dyDescent="0.35"/>
    <row r="13" spans="1:9" ht="15" thickBot="1" x14ac:dyDescent="0.35">
      <c r="B13" s="44" t="s">
        <v>44</v>
      </c>
      <c r="D13" s="18">
        <v>2022</v>
      </c>
      <c r="E13" s="19"/>
      <c r="F13" s="41" t="s">
        <v>36</v>
      </c>
      <c r="G13" s="42"/>
      <c r="H13" s="42"/>
      <c r="I13" s="43"/>
    </row>
    <row r="14" spans="1:9" x14ac:dyDescent="0.3">
      <c r="A14" s="15" t="s">
        <v>43</v>
      </c>
      <c r="D14" s="20" t="s">
        <v>2</v>
      </c>
      <c r="E14" s="21" t="s">
        <v>35</v>
      </c>
      <c r="F14" s="20" t="s">
        <v>0</v>
      </c>
      <c r="G14" s="17" t="s">
        <v>1</v>
      </c>
      <c r="H14" s="25" t="s">
        <v>34</v>
      </c>
      <c r="I14" s="26" t="s">
        <v>3</v>
      </c>
    </row>
    <row r="15" spans="1:9" x14ac:dyDescent="0.3">
      <c r="A15" s="15" t="s">
        <v>47</v>
      </c>
      <c r="F15" s="15">
        <f>+E16+F4-F16</f>
        <v>-75</v>
      </c>
      <c r="G15" s="15">
        <f t="shared" ref="G15:H15" si="3">+F16+G4-G16</f>
        <v>-80</v>
      </c>
      <c r="H15" s="15">
        <f t="shared" si="3"/>
        <v>-130</v>
      </c>
      <c r="I15" s="15">
        <f>+F15+G15+H15</f>
        <v>-285</v>
      </c>
    </row>
    <row r="16" spans="1:9" x14ac:dyDescent="0.3">
      <c r="A16" s="15" t="s">
        <v>46</v>
      </c>
      <c r="B16" s="15" t="s">
        <v>45</v>
      </c>
      <c r="E16" s="15">
        <f>+E4</f>
        <v>-75</v>
      </c>
      <c r="F16" s="15">
        <f t="shared" ref="F16:H16" si="4">+F4</f>
        <v>-80</v>
      </c>
      <c r="G16" s="15">
        <f t="shared" si="4"/>
        <v>-130</v>
      </c>
      <c r="H16" s="15">
        <f t="shared" si="4"/>
        <v>-80</v>
      </c>
      <c r="I16" s="15">
        <f>+H16</f>
        <v>-80</v>
      </c>
    </row>
    <row r="17" spans="1:10" ht="6.6" customHeight="1" x14ac:dyDescent="0.3">
      <c r="F17" s="34"/>
      <c r="G17" s="34"/>
      <c r="H17" s="34"/>
      <c r="I17" s="34"/>
    </row>
    <row r="18" spans="1:10" x14ac:dyDescent="0.3">
      <c r="A18" s="15" t="s">
        <v>40</v>
      </c>
      <c r="F18" s="34"/>
      <c r="G18" s="34"/>
      <c r="H18" s="34"/>
      <c r="I18" s="34"/>
    </row>
    <row r="19" spans="1:10" x14ac:dyDescent="0.3">
      <c r="A19" s="15" t="s">
        <v>47</v>
      </c>
      <c r="F19" s="15">
        <f>+E20+F7-F20</f>
        <v>-95</v>
      </c>
      <c r="G19" s="15">
        <f t="shared" ref="G19:H19" si="5">+F20+G7-G20</f>
        <v>-115</v>
      </c>
      <c r="H19" s="15">
        <f t="shared" si="5"/>
        <v>-85</v>
      </c>
      <c r="I19" s="15">
        <f>+F19+G19+H19</f>
        <v>-295</v>
      </c>
    </row>
    <row r="20" spans="1:10" x14ac:dyDescent="0.3">
      <c r="A20" s="15" t="s">
        <v>46</v>
      </c>
      <c r="B20" s="15">
        <v>15</v>
      </c>
      <c r="E20" s="15">
        <f>+E7/2</f>
        <v>-40</v>
      </c>
      <c r="F20" s="15">
        <f>+F7/2</f>
        <v>-55</v>
      </c>
      <c r="G20" s="15">
        <f t="shared" ref="F20:H20" si="6">+G7/2</f>
        <v>-60</v>
      </c>
      <c r="H20" s="15">
        <f t="shared" si="6"/>
        <v>-25</v>
      </c>
      <c r="I20" s="15">
        <f>+H20</f>
        <v>-25</v>
      </c>
    </row>
    <row r="21" spans="1:10" ht="6.6" customHeight="1" x14ac:dyDescent="0.3"/>
    <row r="22" spans="1:10" x14ac:dyDescent="0.3">
      <c r="A22" s="15" t="s">
        <v>6</v>
      </c>
    </row>
    <row r="23" spans="1:10" x14ac:dyDescent="0.3">
      <c r="A23" s="15" t="s">
        <v>47</v>
      </c>
      <c r="F23" s="15">
        <f>+E24+F10-F24</f>
        <v>-37.5</v>
      </c>
      <c r="G23" s="15">
        <f t="shared" ref="G23:H23" si="7">+F24+G10-G24</f>
        <v>-55</v>
      </c>
      <c r="H23" s="15">
        <f t="shared" si="7"/>
        <v>-55</v>
      </c>
      <c r="I23" s="15">
        <f>+F23+G23+H23</f>
        <v>-147.5</v>
      </c>
    </row>
    <row r="24" spans="1:10" x14ac:dyDescent="0.3">
      <c r="A24" s="15" t="s">
        <v>46</v>
      </c>
      <c r="B24" s="15">
        <v>45</v>
      </c>
      <c r="E24" s="15">
        <f>+E10+D10/2</f>
        <v>-62.5</v>
      </c>
      <c r="F24" s="15">
        <f>+F10+E10/2</f>
        <v>-85</v>
      </c>
      <c r="G24" s="15">
        <f t="shared" ref="F24:H24" si="8">+G10+F10/2</f>
        <v>-80</v>
      </c>
      <c r="H24" s="15">
        <f t="shared" si="8"/>
        <v>-75</v>
      </c>
      <c r="I24" s="15">
        <f>+H24</f>
        <v>-75</v>
      </c>
    </row>
    <row r="25" spans="1:10" ht="6.6" customHeight="1" x14ac:dyDescent="0.3"/>
    <row r="26" spans="1:10" x14ac:dyDescent="0.3">
      <c r="A26" s="29" t="s">
        <v>48</v>
      </c>
      <c r="B26" s="29"/>
      <c r="C26" s="29"/>
      <c r="D26" s="29"/>
      <c r="E26" s="29"/>
      <c r="F26" s="29">
        <f>+F23+F19+F15</f>
        <v>-207.5</v>
      </c>
      <c r="G26" s="29">
        <f>+G23+G19+G15</f>
        <v>-250</v>
      </c>
      <c r="H26" s="29">
        <f t="shared" ref="G26:I26" si="9">+H23+H19+H15</f>
        <v>-270</v>
      </c>
      <c r="I26" s="29">
        <f>+SUM(F26:H26)</f>
        <v>-727.5</v>
      </c>
      <c r="J26" s="15" t="s">
        <v>38</v>
      </c>
    </row>
    <row r="27" spans="1:10" x14ac:dyDescent="0.3">
      <c r="A27" s="29" t="s">
        <v>49</v>
      </c>
      <c r="B27" s="29"/>
      <c r="C27" s="29"/>
      <c r="D27" s="29"/>
      <c r="E27" s="29">
        <f>+E24+E20+E16</f>
        <v>-177.5</v>
      </c>
      <c r="F27" s="29">
        <f>+F24+F20+F16</f>
        <v>-220</v>
      </c>
      <c r="G27" s="29">
        <f t="shared" ref="F27:H27" si="10">+G24+G20+G16</f>
        <v>-270</v>
      </c>
      <c r="H27" s="29">
        <f t="shared" si="10"/>
        <v>-180</v>
      </c>
      <c r="I27" s="29">
        <f>+H27</f>
        <v>-180</v>
      </c>
      <c r="J27" s="15" t="s">
        <v>39</v>
      </c>
    </row>
  </sheetData>
  <mergeCells count="4">
    <mergeCell ref="D13:E13"/>
    <mergeCell ref="F13:I13"/>
    <mergeCell ref="D2:E2"/>
    <mergeCell ref="F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6C53-19BA-48AF-9DC1-12000B8008BB}">
  <dimension ref="A1:K28"/>
  <sheetViews>
    <sheetView workbookViewId="0">
      <selection activeCell="A2" sqref="A2:I28"/>
    </sheetView>
  </sheetViews>
  <sheetFormatPr defaultRowHeight="14.4" x14ac:dyDescent="0.3"/>
  <cols>
    <col min="1" max="1" width="21.77734375" style="15" bestFit="1" customWidth="1"/>
    <col min="2" max="2" width="3.6640625" style="15" customWidth="1"/>
    <col min="3" max="8" width="6.44140625" style="15" customWidth="1"/>
    <col min="9" max="9" width="18.109375" style="15" bestFit="1" customWidth="1"/>
    <col min="10" max="11" width="6.44140625" style="15" customWidth="1"/>
    <col min="12" max="16384" width="8.88671875" style="15"/>
  </cols>
  <sheetData>
    <row r="1" spans="1:9" ht="15" thickBot="1" x14ac:dyDescent="0.35"/>
    <row r="2" spans="1:9" ht="15" thickBot="1" x14ac:dyDescent="0.35">
      <c r="C2" s="18">
        <v>2022</v>
      </c>
      <c r="D2" s="19"/>
      <c r="E2" s="41" t="s">
        <v>36</v>
      </c>
      <c r="F2" s="42"/>
      <c r="G2" s="42"/>
      <c r="H2" s="43"/>
    </row>
    <row r="3" spans="1:9" x14ac:dyDescent="0.3">
      <c r="C3" s="20" t="s">
        <v>2</v>
      </c>
      <c r="D3" s="21" t="s">
        <v>35</v>
      </c>
      <c r="E3" s="20" t="s">
        <v>0</v>
      </c>
      <c r="F3" s="17" t="s">
        <v>1</v>
      </c>
      <c r="G3" s="25" t="s">
        <v>34</v>
      </c>
      <c r="H3" s="26" t="s">
        <v>3</v>
      </c>
    </row>
    <row r="4" spans="1:9" x14ac:dyDescent="0.3">
      <c r="A4" s="15" t="s">
        <v>59</v>
      </c>
      <c r="C4" s="22"/>
      <c r="D4" s="23"/>
      <c r="E4" s="22"/>
      <c r="F4" s="24"/>
      <c r="G4" s="24"/>
      <c r="H4" s="27"/>
    </row>
    <row r="5" spans="1:9" x14ac:dyDescent="0.3">
      <c r="A5" s="15" t="s">
        <v>54</v>
      </c>
      <c r="C5" s="22">
        <v>2000</v>
      </c>
      <c r="D5" s="23">
        <v>2000</v>
      </c>
      <c r="E5" s="22">
        <v>2000</v>
      </c>
      <c r="F5" s="24">
        <v>2000</v>
      </c>
      <c r="G5" s="24">
        <v>2000</v>
      </c>
      <c r="H5" s="27">
        <f>+G5</f>
        <v>2000</v>
      </c>
      <c r="I5" s="15" t="s">
        <v>73</v>
      </c>
    </row>
    <row r="6" spans="1:9" x14ac:dyDescent="0.3">
      <c r="A6" s="45" t="s">
        <v>57</v>
      </c>
      <c r="C6" s="22"/>
      <c r="D6" s="23"/>
      <c r="E6" s="22"/>
      <c r="F6" s="24">
        <v>-50</v>
      </c>
      <c r="G6" s="24">
        <v>-50</v>
      </c>
      <c r="H6" s="27">
        <f>+SUM(E6:G6)</f>
        <v>-100</v>
      </c>
    </row>
    <row r="7" spans="1:9" x14ac:dyDescent="0.3">
      <c r="A7" s="45" t="s">
        <v>55</v>
      </c>
      <c r="C7" s="22">
        <v>0</v>
      </c>
      <c r="D7" s="23">
        <f>+C7+D6</f>
        <v>0</v>
      </c>
      <c r="E7" s="22">
        <f>+D7+E6</f>
        <v>0</v>
      </c>
      <c r="F7" s="24">
        <f>+E7+F6</f>
        <v>-50</v>
      </c>
      <c r="G7" s="24">
        <f>+F7+G6</f>
        <v>-100</v>
      </c>
      <c r="H7" s="27">
        <f>+G7</f>
        <v>-100</v>
      </c>
    </row>
    <row r="8" spans="1:9" x14ac:dyDescent="0.3">
      <c r="A8" s="45" t="s">
        <v>62</v>
      </c>
      <c r="C8" s="22">
        <f t="shared" ref="C8:F8" si="0">+C5+C7</f>
        <v>2000</v>
      </c>
      <c r="D8" s="23">
        <f t="shared" si="0"/>
        <v>2000</v>
      </c>
      <c r="E8" s="22">
        <f t="shared" si="0"/>
        <v>2000</v>
      </c>
      <c r="F8" s="24">
        <f t="shared" si="0"/>
        <v>1950</v>
      </c>
      <c r="G8" s="24">
        <f>+G5+G7</f>
        <v>1900</v>
      </c>
      <c r="H8" s="27">
        <f>+G8</f>
        <v>1900</v>
      </c>
    </row>
    <row r="9" spans="1:9" ht="6" customHeight="1" x14ac:dyDescent="0.3">
      <c r="A9" s="45"/>
      <c r="C9" s="22"/>
      <c r="D9" s="23"/>
      <c r="E9" s="22"/>
      <c r="F9" s="24" t="s">
        <v>56</v>
      </c>
      <c r="G9" s="24"/>
      <c r="H9" s="27"/>
    </row>
    <row r="10" spans="1:9" x14ac:dyDescent="0.3">
      <c r="A10" s="15" t="s">
        <v>60</v>
      </c>
      <c r="C10" s="22"/>
      <c r="D10" s="23"/>
      <c r="E10" s="22"/>
      <c r="F10" s="24"/>
      <c r="G10" s="24"/>
      <c r="H10" s="27"/>
    </row>
    <row r="11" spans="1:9" x14ac:dyDescent="0.3">
      <c r="A11" s="15" t="s">
        <v>54</v>
      </c>
      <c r="C11" s="22"/>
      <c r="D11" s="23"/>
      <c r="E11" s="22">
        <v>5000</v>
      </c>
      <c r="F11" s="24">
        <v>5000</v>
      </c>
      <c r="G11" s="24">
        <v>5000</v>
      </c>
      <c r="H11" s="27">
        <f>+G11</f>
        <v>5000</v>
      </c>
      <c r="I11" s="15" t="s">
        <v>58</v>
      </c>
    </row>
    <row r="12" spans="1:9" x14ac:dyDescent="0.3">
      <c r="A12" s="45" t="s">
        <v>57</v>
      </c>
      <c r="C12" s="22"/>
      <c r="D12" s="23"/>
      <c r="E12" s="22"/>
      <c r="F12" s="24"/>
      <c r="G12" s="24"/>
      <c r="H12" s="27">
        <f>+SUM(E12:G12)</f>
        <v>0</v>
      </c>
    </row>
    <row r="13" spans="1:9" x14ac:dyDescent="0.3">
      <c r="A13" s="45" t="s">
        <v>55</v>
      </c>
      <c r="C13" s="22">
        <v>0</v>
      </c>
      <c r="D13" s="23">
        <f>+C13+D12</f>
        <v>0</v>
      </c>
      <c r="E13" s="22">
        <f>+D13+E12</f>
        <v>0</v>
      </c>
      <c r="F13" s="24">
        <f>+E13+F12</f>
        <v>0</v>
      </c>
      <c r="G13" s="24">
        <f>+F13+G12</f>
        <v>0</v>
      </c>
      <c r="H13" s="27">
        <f>+G13</f>
        <v>0</v>
      </c>
    </row>
    <row r="14" spans="1:9" x14ac:dyDescent="0.3">
      <c r="A14" s="45" t="s">
        <v>62</v>
      </c>
      <c r="C14" s="22">
        <f t="shared" ref="C14" si="1">+C11+C13</f>
        <v>0</v>
      </c>
      <c r="D14" s="23">
        <f t="shared" ref="D14" si="2">+D11+D13</f>
        <v>0</v>
      </c>
      <c r="E14" s="22">
        <f t="shared" ref="E14" si="3">+E11+E13</f>
        <v>5000</v>
      </c>
      <c r="F14" s="24">
        <f t="shared" ref="F14" si="4">+F11+F13</f>
        <v>5000</v>
      </c>
      <c r="G14" s="24">
        <f>+G11+G13</f>
        <v>5000</v>
      </c>
      <c r="H14" s="27">
        <f>+G14</f>
        <v>5000</v>
      </c>
    </row>
    <row r="15" spans="1:9" ht="6" customHeight="1" x14ac:dyDescent="0.3"/>
    <row r="16" spans="1:9" ht="15" thickBot="1" x14ac:dyDescent="0.35">
      <c r="B16" s="28" t="s">
        <v>64</v>
      </c>
    </row>
    <row r="17" spans="1:11" x14ac:dyDescent="0.3">
      <c r="C17" s="20" t="s">
        <v>2</v>
      </c>
      <c r="D17" s="21" t="s">
        <v>35</v>
      </c>
      <c r="E17" s="35" t="s">
        <v>0</v>
      </c>
      <c r="F17" s="36" t="s">
        <v>1</v>
      </c>
      <c r="G17" s="37" t="s">
        <v>34</v>
      </c>
      <c r="H17" s="26" t="s">
        <v>3</v>
      </c>
    </row>
    <row r="18" spans="1:11" x14ac:dyDescent="0.3">
      <c r="A18" s="15" t="s">
        <v>59</v>
      </c>
      <c r="C18" s="22"/>
      <c r="D18" s="23"/>
      <c r="E18" s="22"/>
      <c r="F18" s="24"/>
      <c r="G18" s="24"/>
      <c r="H18" s="27"/>
    </row>
    <row r="19" spans="1:11" x14ac:dyDescent="0.3">
      <c r="A19" s="15" t="s">
        <v>47</v>
      </c>
      <c r="C19" s="22"/>
      <c r="D19" s="23"/>
      <c r="E19" s="22"/>
      <c r="F19" s="24">
        <f>-F5*0.5</f>
        <v>-1000</v>
      </c>
      <c r="G19" s="24"/>
      <c r="H19" s="27">
        <f>+SUM(E19:G19)</f>
        <v>-1000</v>
      </c>
    </row>
    <row r="20" spans="1:11" x14ac:dyDescent="0.3">
      <c r="A20" s="15" t="s">
        <v>46</v>
      </c>
      <c r="C20" s="22">
        <f>-C5*0.5</f>
        <v>-1000</v>
      </c>
      <c r="D20" s="23">
        <f t="shared" ref="D20:E20" si="5">+C20-D19</f>
        <v>-1000</v>
      </c>
      <c r="E20" s="22">
        <f t="shared" si="5"/>
        <v>-1000</v>
      </c>
      <c r="F20" s="24">
        <f>+E20-F19</f>
        <v>0</v>
      </c>
      <c r="G20" s="24">
        <f t="shared" ref="G20" si="6">+F20-G19</f>
        <v>0</v>
      </c>
      <c r="H20" s="27">
        <f>+G20</f>
        <v>0</v>
      </c>
    </row>
    <row r="21" spans="1:11" ht="6" customHeight="1" x14ac:dyDescent="0.3">
      <c r="A21" s="45"/>
      <c r="C21" s="22"/>
      <c r="D21" s="23"/>
      <c r="E21" s="22"/>
      <c r="F21" s="24"/>
      <c r="G21" s="24"/>
      <c r="H21" s="27"/>
    </row>
    <row r="22" spans="1:11" x14ac:dyDescent="0.3">
      <c r="A22" s="15" t="s">
        <v>60</v>
      </c>
      <c r="C22" s="22"/>
      <c r="D22" s="23"/>
      <c r="E22" s="22"/>
      <c r="F22" s="24"/>
      <c r="G22" s="24"/>
      <c r="H22" s="27"/>
    </row>
    <row r="23" spans="1:11" x14ac:dyDescent="0.3">
      <c r="A23" s="15" t="s">
        <v>47</v>
      </c>
      <c r="C23" s="22"/>
      <c r="D23" s="23"/>
      <c r="E23" s="22">
        <f>-E11*0.5</f>
        <v>-2500</v>
      </c>
      <c r="F23" s="24"/>
      <c r="G23" s="24"/>
      <c r="H23" s="27">
        <f>+SUM(E23:G23)</f>
        <v>-2500</v>
      </c>
    </row>
    <row r="24" spans="1:11" x14ac:dyDescent="0.3">
      <c r="A24" s="15" t="s">
        <v>46</v>
      </c>
      <c r="C24" s="22"/>
      <c r="D24" s="23"/>
      <c r="E24" s="22">
        <f>-(+E11+E23)</f>
        <v>-2500</v>
      </c>
      <c r="F24" s="24">
        <f t="shared" ref="F24:G24" si="7">+E24+F23</f>
        <v>-2500</v>
      </c>
      <c r="G24" s="24">
        <f t="shared" si="7"/>
        <v>-2500</v>
      </c>
      <c r="H24" s="27">
        <f>+G24</f>
        <v>-2500</v>
      </c>
    </row>
    <row r="25" spans="1:11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x14ac:dyDescent="0.3">
      <c r="A26" s="60" t="s">
        <v>62</v>
      </c>
      <c r="C26" s="39">
        <f>+C8+C14</f>
        <v>2000</v>
      </c>
      <c r="D26" s="39">
        <f t="shared" ref="D26:H26" si="8">+D8+D14</f>
        <v>2000</v>
      </c>
      <c r="E26" s="39">
        <f t="shared" si="8"/>
        <v>7000</v>
      </c>
      <c r="F26" s="39">
        <f t="shared" si="8"/>
        <v>6950</v>
      </c>
      <c r="G26" s="39">
        <f t="shared" si="8"/>
        <v>6900</v>
      </c>
      <c r="H26" s="39">
        <f>+G26</f>
        <v>6900</v>
      </c>
      <c r="I26" s="15" t="s">
        <v>39</v>
      </c>
    </row>
    <row r="27" spans="1:11" x14ac:dyDescent="0.3">
      <c r="A27" s="29" t="s">
        <v>48</v>
      </c>
      <c r="B27" s="29"/>
      <c r="C27" s="29">
        <v>0</v>
      </c>
      <c r="D27" s="29">
        <v>0</v>
      </c>
      <c r="E27" s="29">
        <f>+E19+E23</f>
        <v>-2500</v>
      </c>
      <c r="F27" s="29">
        <f t="shared" ref="F27:G27" si="9">+F19+F23</f>
        <v>-1000</v>
      </c>
      <c r="G27" s="29">
        <f t="shared" si="9"/>
        <v>0</v>
      </c>
      <c r="H27" s="29">
        <f>+SUM(E27:G27)</f>
        <v>-3500</v>
      </c>
      <c r="I27" s="15" t="s">
        <v>38</v>
      </c>
    </row>
    <row r="28" spans="1:11" x14ac:dyDescent="0.3">
      <c r="A28" s="29" t="s">
        <v>49</v>
      </c>
      <c r="B28" s="29"/>
      <c r="C28" s="29">
        <f>+C20+C24</f>
        <v>-1000</v>
      </c>
      <c r="D28" s="29">
        <f>+D20+D24</f>
        <v>-1000</v>
      </c>
      <c r="E28" s="29">
        <f>+E20+E24</f>
        <v>-3500</v>
      </c>
      <c r="F28" s="29">
        <f>+F20+F24</f>
        <v>-2500</v>
      </c>
      <c r="G28" s="29">
        <f>+G20+G24</f>
        <v>-2500</v>
      </c>
      <c r="H28" s="29">
        <f>+G28</f>
        <v>-2500</v>
      </c>
      <c r="I28" s="15" t="s">
        <v>39</v>
      </c>
    </row>
  </sheetData>
  <mergeCells count="2">
    <mergeCell ref="C2:D2"/>
    <mergeCell ref="E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BD4B-30F1-44AD-8C10-81F0397CBF06}">
  <dimension ref="A3:G39"/>
  <sheetViews>
    <sheetView tabSelected="1" topLeftCell="A8" workbookViewId="0">
      <selection activeCell="A16" sqref="A16:C35"/>
    </sheetView>
  </sheetViews>
  <sheetFormatPr defaultRowHeight="14.4" x14ac:dyDescent="0.3"/>
  <cols>
    <col min="1" max="1" width="35.5546875" style="1" customWidth="1"/>
    <col min="2" max="2" width="5.88671875" style="1" customWidth="1"/>
    <col min="3" max="3" width="6.21875" style="1" bestFit="1" customWidth="1"/>
    <col min="4" max="4" width="5.88671875" style="1" customWidth="1"/>
    <col min="5" max="5" width="28.5546875" style="1" bestFit="1" customWidth="1"/>
    <col min="6" max="7" width="5.6640625" style="1" customWidth="1"/>
    <col min="8" max="16384" width="8.88671875" style="1"/>
  </cols>
  <sheetData>
    <row r="3" spans="1:7" x14ac:dyDescent="0.3">
      <c r="A3" s="14" t="s">
        <v>7</v>
      </c>
      <c r="B3" s="9">
        <v>44927</v>
      </c>
      <c r="C3" s="9">
        <v>45016</v>
      </c>
      <c r="E3" s="14" t="s">
        <v>27</v>
      </c>
      <c r="F3" s="9">
        <v>44927</v>
      </c>
      <c r="G3" s="9">
        <v>45016</v>
      </c>
    </row>
    <row r="4" spans="1:7" ht="4.8" customHeight="1" thickBot="1" x14ac:dyDescent="0.35"/>
    <row r="5" spans="1:7" x14ac:dyDescent="0.3">
      <c r="A5" s="2" t="s">
        <v>8</v>
      </c>
      <c r="B5" s="46">
        <f>+investimenti!D5+investimenti!D11</f>
        <v>2000</v>
      </c>
      <c r="C5" s="46">
        <f>+investimenti!H5+investimenti!H11</f>
        <v>7000</v>
      </c>
      <c r="D5" s="55"/>
      <c r="E5" s="2" t="s">
        <v>15</v>
      </c>
      <c r="F5" s="49" t="e">
        <f>4305-#REF!-#REF!</f>
        <v>#REF!</v>
      </c>
      <c r="G5" s="49" t="e">
        <f>+F5</f>
        <v>#REF!</v>
      </c>
    </row>
    <row r="6" spans="1:7" x14ac:dyDescent="0.3">
      <c r="A6" s="3" t="s">
        <v>9</v>
      </c>
      <c r="B6" s="46">
        <f>+investimenti!D7+investimenti!D13</f>
        <v>0</v>
      </c>
      <c r="C6" s="46">
        <f>+investimenti!H7+investimenti!H13</f>
        <v>-100</v>
      </c>
      <c r="D6" s="55"/>
      <c r="E6" s="6" t="s">
        <v>14</v>
      </c>
      <c r="F6" s="11"/>
      <c r="G6" s="49">
        <f>+C6</f>
        <v>-100</v>
      </c>
    </row>
    <row r="7" spans="1:7" ht="15" thickBot="1" x14ac:dyDescent="0.35">
      <c r="A7" s="4" t="s">
        <v>10</v>
      </c>
      <c r="D7" s="55"/>
      <c r="E7" s="5" t="s">
        <v>16</v>
      </c>
      <c r="F7" s="11"/>
      <c r="G7" s="11"/>
    </row>
    <row r="8" spans="1:7" ht="15" thickBot="1" x14ac:dyDescent="0.35">
      <c r="A8" s="5"/>
      <c r="B8" s="56"/>
      <c r="C8" s="56"/>
      <c r="D8" s="55"/>
      <c r="E8" s="2" t="s">
        <v>18</v>
      </c>
      <c r="F8" s="11"/>
      <c r="G8" s="11"/>
    </row>
    <row r="9" spans="1:7" ht="15" thickBot="1" x14ac:dyDescent="0.35">
      <c r="A9" s="7" t="s">
        <v>12</v>
      </c>
      <c r="B9" s="46"/>
      <c r="C9" s="47"/>
      <c r="D9" s="55"/>
    </row>
    <row r="10" spans="1:7" ht="15" thickBot="1" x14ac:dyDescent="0.35">
      <c r="A10" s="8" t="s">
        <v>11</v>
      </c>
      <c r="B10" s="46"/>
      <c r="C10" s="47"/>
      <c r="D10" s="55"/>
      <c r="E10" s="50"/>
      <c r="F10" s="48"/>
      <c r="G10" s="48"/>
    </row>
    <row r="11" spans="1:7" x14ac:dyDescent="0.3">
      <c r="A11" s="2"/>
      <c r="B11" s="55"/>
      <c r="C11" s="55"/>
      <c r="D11" s="55"/>
      <c r="E11" s="51" t="s">
        <v>17</v>
      </c>
      <c r="F11" s="49"/>
      <c r="G11" s="49"/>
    </row>
    <row r="12" spans="1:7" x14ac:dyDescent="0.3">
      <c r="D12" s="55"/>
      <c r="E12" s="51"/>
      <c r="F12" s="48"/>
      <c r="G12" s="48"/>
    </row>
    <row r="13" spans="1:7" x14ac:dyDescent="0.3">
      <c r="A13" s="4"/>
      <c r="B13" s="55"/>
      <c r="C13" s="55"/>
      <c r="D13" s="55"/>
      <c r="E13" s="51" t="s">
        <v>19</v>
      </c>
      <c r="F13" s="49"/>
      <c r="G13" s="49"/>
    </row>
    <row r="14" spans="1:7" ht="15" thickBot="1" x14ac:dyDescent="0.35">
      <c r="A14" s="5" t="s">
        <v>13</v>
      </c>
      <c r="B14" s="46">
        <v>1000</v>
      </c>
      <c r="C14" s="47">
        <f>+C35</f>
        <v>-2572.5</v>
      </c>
      <c r="D14" s="55"/>
    </row>
    <row r="15" spans="1:7" ht="15" thickBot="1" x14ac:dyDescent="0.35">
      <c r="B15" s="55"/>
      <c r="C15" s="55"/>
      <c r="D15" s="55"/>
      <c r="E15" s="48"/>
      <c r="F15" s="48"/>
      <c r="G15" s="48"/>
    </row>
    <row r="16" spans="1:7" x14ac:dyDescent="0.3">
      <c r="A16" s="13" t="s">
        <v>28</v>
      </c>
      <c r="B16" s="57"/>
      <c r="C16" s="68" t="s">
        <v>63</v>
      </c>
      <c r="D16" s="56"/>
      <c r="E16" s="48"/>
      <c r="F16" s="48"/>
      <c r="G16" s="48"/>
    </row>
    <row r="17" spans="1:7" ht="5.4" customHeight="1" x14ac:dyDescent="0.3">
      <c r="A17" s="61"/>
      <c r="B17" s="56"/>
      <c r="C17" s="63"/>
      <c r="D17" s="56"/>
      <c r="E17" s="48"/>
      <c r="F17" s="48"/>
      <c r="G17" s="48"/>
    </row>
    <row r="18" spans="1:7" x14ac:dyDescent="0.3">
      <c r="A18" s="61" t="s">
        <v>20</v>
      </c>
      <c r="B18" s="62" t="s">
        <v>4</v>
      </c>
      <c r="C18" s="63">
        <v>1000</v>
      </c>
      <c r="D18" s="56"/>
      <c r="E18" s="48"/>
      <c r="F18" s="48"/>
      <c r="G18" s="48"/>
    </row>
    <row r="19" spans="1:7" ht="4.2" customHeight="1" x14ac:dyDescent="0.3">
      <c r="A19" s="10"/>
      <c r="B19" s="56"/>
      <c r="C19" s="54"/>
      <c r="D19" s="56"/>
      <c r="E19" s="48"/>
      <c r="F19" s="48"/>
      <c r="G19" s="48"/>
    </row>
    <row r="20" spans="1:7" ht="14.4" customHeight="1" x14ac:dyDescent="0.3">
      <c r="A20" s="10" t="s">
        <v>24</v>
      </c>
      <c r="B20" s="56" t="s">
        <v>4</v>
      </c>
      <c r="C20" s="54">
        <f>+'incasso clienti'!H20</f>
        <v>655</v>
      </c>
      <c r="D20" s="56"/>
      <c r="E20" s="48"/>
      <c r="F20" s="48"/>
      <c r="G20" s="48"/>
    </row>
    <row r="21" spans="1:7" ht="14.4" customHeight="1" x14ac:dyDescent="0.3">
      <c r="A21" s="10" t="s">
        <v>21</v>
      </c>
      <c r="B21" s="56" t="s">
        <v>5</v>
      </c>
      <c r="C21" s="54">
        <f>+'pagamento fornitori'!I19+'pagamento fornitori'!I23</f>
        <v>-442.5</v>
      </c>
      <c r="D21" s="56"/>
      <c r="E21" s="48"/>
      <c r="F21" s="48"/>
      <c r="G21" s="48"/>
    </row>
    <row r="22" spans="1:7" ht="14.4" customHeight="1" x14ac:dyDescent="0.3">
      <c r="A22" s="12" t="s">
        <v>22</v>
      </c>
      <c r="B22" s="58" t="s">
        <v>5</v>
      </c>
      <c r="C22" s="59">
        <f>+'pagamento fornitori'!I15</f>
        <v>-285</v>
      </c>
      <c r="D22" s="56"/>
      <c r="E22" s="48"/>
      <c r="F22" s="48"/>
      <c r="G22" s="48"/>
    </row>
    <row r="23" spans="1:7" x14ac:dyDescent="0.3">
      <c r="A23" s="61" t="s">
        <v>71</v>
      </c>
      <c r="B23" s="64"/>
      <c r="C23" s="63">
        <f>+SUM(C20:C22)</f>
        <v>-72.5</v>
      </c>
      <c r="D23" s="52"/>
      <c r="E23" s="48"/>
      <c r="F23" s="48"/>
      <c r="G23" s="48"/>
    </row>
    <row r="24" spans="1:7" ht="14.4" customHeight="1" x14ac:dyDescent="0.3">
      <c r="A24" s="10" t="s">
        <v>25</v>
      </c>
      <c r="B24" s="52" t="s">
        <v>5</v>
      </c>
      <c r="C24" s="54">
        <f>+investimenti!H27</f>
        <v>-3500</v>
      </c>
      <c r="D24" s="52"/>
      <c r="E24" s="48"/>
      <c r="F24" s="48"/>
      <c r="G24" s="48"/>
    </row>
    <row r="25" spans="1:7" ht="14.4" customHeight="1" x14ac:dyDescent="0.3">
      <c r="A25" s="12" t="s">
        <v>65</v>
      </c>
      <c r="B25" s="53" t="s">
        <v>4</v>
      </c>
      <c r="C25" s="59"/>
      <c r="D25" s="52"/>
      <c r="E25" s="48"/>
      <c r="F25" s="48"/>
      <c r="G25" s="48"/>
    </row>
    <row r="26" spans="1:7" ht="14.4" customHeight="1" x14ac:dyDescent="0.3">
      <c r="A26" s="61" t="s">
        <v>70</v>
      </c>
      <c r="B26" s="64"/>
      <c r="C26" s="63">
        <f>+C23+C24+C25</f>
        <v>-3572.5</v>
      </c>
      <c r="D26" s="52"/>
      <c r="E26" s="48"/>
      <c r="F26" s="48"/>
      <c r="G26" s="48"/>
    </row>
    <row r="27" spans="1:7" ht="5.4" customHeight="1" x14ac:dyDescent="0.3">
      <c r="A27" s="10"/>
      <c r="B27" s="52"/>
      <c r="C27" s="54"/>
      <c r="D27" s="52"/>
      <c r="E27" s="48"/>
      <c r="F27" s="48"/>
      <c r="G27" s="48"/>
    </row>
    <row r="28" spans="1:7" ht="14.4" customHeight="1" x14ac:dyDescent="0.3">
      <c r="A28" s="10" t="s">
        <v>69</v>
      </c>
      <c r="B28" s="52" t="s">
        <v>5</v>
      </c>
      <c r="C28" s="54"/>
      <c r="D28" s="52"/>
      <c r="E28" s="48"/>
      <c r="F28" s="48"/>
      <c r="G28" s="48"/>
    </row>
    <row r="29" spans="1:7" ht="14.4" customHeight="1" x14ac:dyDescent="0.3">
      <c r="A29" s="10" t="s">
        <v>68</v>
      </c>
      <c r="B29" s="52" t="s">
        <v>5</v>
      </c>
      <c r="C29" s="54"/>
      <c r="D29" s="52"/>
      <c r="E29" s="48"/>
      <c r="F29" s="48"/>
      <c r="G29" s="48"/>
    </row>
    <row r="30" spans="1:7" ht="14.4" customHeight="1" x14ac:dyDescent="0.3">
      <c r="A30" s="10" t="s">
        <v>23</v>
      </c>
      <c r="B30" s="52" t="s">
        <v>4</v>
      </c>
      <c r="C30" s="54"/>
      <c r="D30" s="52"/>
      <c r="E30" s="48"/>
      <c r="F30" s="48"/>
      <c r="G30" s="48"/>
    </row>
    <row r="31" spans="1:7" ht="14.4" customHeight="1" x14ac:dyDescent="0.3">
      <c r="A31" s="10" t="s">
        <v>66</v>
      </c>
      <c r="B31" s="52" t="s">
        <v>4</v>
      </c>
      <c r="C31" s="54"/>
      <c r="D31" s="52"/>
      <c r="E31" s="48"/>
      <c r="F31" s="48"/>
      <c r="G31" s="48"/>
    </row>
    <row r="32" spans="1:7" x14ac:dyDescent="0.3">
      <c r="A32" s="12" t="s">
        <v>67</v>
      </c>
      <c r="B32" s="53" t="s">
        <v>4</v>
      </c>
      <c r="C32" s="59"/>
      <c r="D32" s="52"/>
      <c r="E32" s="48"/>
      <c r="F32" s="48"/>
      <c r="G32" s="48"/>
    </row>
    <row r="33" spans="1:7" x14ac:dyDescent="0.3">
      <c r="A33" s="61" t="s">
        <v>72</v>
      </c>
      <c r="B33" s="52"/>
      <c r="C33" s="54">
        <f>+SUM(C28:C32)</f>
        <v>0</v>
      </c>
      <c r="D33" s="52"/>
      <c r="E33" s="48"/>
      <c r="F33" s="48"/>
      <c r="G33" s="48"/>
    </row>
    <row r="34" spans="1:7" ht="5.4" customHeight="1" x14ac:dyDescent="0.3">
      <c r="A34" s="10"/>
      <c r="B34" s="52"/>
      <c r="C34" s="54"/>
      <c r="D34" s="52"/>
      <c r="E34" s="48"/>
      <c r="F34" s="48"/>
      <c r="G34" s="48"/>
    </row>
    <row r="35" spans="1:7" ht="15" thickBot="1" x14ac:dyDescent="0.35">
      <c r="A35" s="65" t="s">
        <v>26</v>
      </c>
      <c r="B35" s="66" t="s">
        <v>4</v>
      </c>
      <c r="C35" s="67">
        <f>+C18+C26+C33</f>
        <v>-2572.5</v>
      </c>
      <c r="D35" s="52"/>
      <c r="E35" s="48"/>
      <c r="F35" s="48"/>
      <c r="G35" s="48"/>
    </row>
    <row r="36" spans="1:7" x14ac:dyDescent="0.3">
      <c r="B36" s="48"/>
      <c r="C36" s="55"/>
      <c r="D36" s="48"/>
      <c r="E36" s="48"/>
      <c r="F36" s="48"/>
      <c r="G36" s="48"/>
    </row>
    <row r="37" spans="1:7" x14ac:dyDescent="0.3">
      <c r="B37" s="48"/>
      <c r="C37" s="55"/>
      <c r="D37" s="48"/>
    </row>
    <row r="38" spans="1:7" x14ac:dyDescent="0.3">
      <c r="B38" s="48"/>
      <c r="C38" s="48"/>
      <c r="D38" s="48"/>
    </row>
    <row r="39" spans="1:7" x14ac:dyDescent="0.3">
      <c r="B39" s="48"/>
      <c r="C39" s="48"/>
      <c r="D39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incasso clienti</vt:lpstr>
      <vt:lpstr>pagamento fornitori</vt:lpstr>
      <vt:lpstr>investimenti</vt:lpstr>
      <vt:lpstr>fussi di cassa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2023-05-01T16:43:05Z</dcterms:created>
  <dcterms:modified xsi:type="dcterms:W3CDTF">2023-05-14T17:39:06Z</dcterms:modified>
</cp:coreProperties>
</file>