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tarita\Documents\02 - Economia degli intermediari finanziari 22-23\"/>
    </mc:Choice>
  </mc:AlternateContent>
  <bookViews>
    <workbookView xWindow="0" yWindow="0" windowWidth="20490" windowHeight="7230" activeTab="4"/>
  </bookViews>
  <sheets>
    <sheet name="Operazioni" sheetId="1" r:id="rId1"/>
    <sheet name="Conto scalare" sheetId="2" r:id="rId2"/>
    <sheet name="Calcolo interessi" sheetId="3" r:id="rId3"/>
    <sheet name="Prospetto delle competenze" sheetId="4" r:id="rId4"/>
    <sheet name="Giacenza media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5" l="1"/>
  <c r="B7" i="4"/>
  <c r="B4" i="4"/>
  <c r="B3" i="4"/>
  <c r="B9" i="3"/>
  <c r="B7" i="3"/>
  <c r="B4" i="3"/>
  <c r="B2" i="3"/>
  <c r="G7" i="2"/>
  <c r="F7" i="2"/>
  <c r="E7" i="2"/>
  <c r="F6" i="2"/>
  <c r="E6" i="2"/>
  <c r="D6" i="2"/>
  <c r="F5" i="2"/>
  <c r="E5" i="2"/>
  <c r="D5" i="2"/>
  <c r="G4" i="2"/>
  <c r="E4" i="2"/>
  <c r="D4" i="2"/>
  <c r="G3" i="2"/>
  <c r="E3" i="2"/>
  <c r="D3" i="2"/>
  <c r="G2" i="2"/>
</calcChain>
</file>

<file path=xl/sharedStrings.xml><?xml version="1.0" encoding="utf-8"?>
<sst xmlns="http://schemas.openxmlformats.org/spreadsheetml/2006/main" count="37" uniqueCount="35">
  <si>
    <t>Data</t>
  </si>
  <si>
    <t>Descrizione</t>
  </si>
  <si>
    <t>Valuta</t>
  </si>
  <si>
    <t>Versamento assegno circolare</t>
  </si>
  <si>
    <t xml:space="preserve">Importi </t>
  </si>
  <si>
    <t>Saldo dare ad inizio trimestre</t>
  </si>
  <si>
    <t>Disposizione di bonifico a favore di "Lambda" srl</t>
  </si>
  <si>
    <t>Bonifico a vostro favore da "Delta" srl</t>
  </si>
  <si>
    <t>Prelievo ATM</t>
  </si>
  <si>
    <t>Movimenti avere</t>
  </si>
  <si>
    <t>Saldi per valuta</t>
  </si>
  <si>
    <t>Giorni</t>
  </si>
  <si>
    <t xml:space="preserve">Numeri creditori </t>
  </si>
  <si>
    <t>Numeri debitori</t>
  </si>
  <si>
    <t>Movimenti dare</t>
  </si>
  <si>
    <t>Totali</t>
  </si>
  <si>
    <t>Interessi attivi lordi</t>
  </si>
  <si>
    <t>Interessi attivi lordi=(numeri creditori*tasso)/36500</t>
  </si>
  <si>
    <t>Numeri creditori</t>
  </si>
  <si>
    <t>1.23 euro</t>
  </si>
  <si>
    <t>al lordo della ritenuta</t>
  </si>
  <si>
    <t>Interessi passivi=(numeri debitori*tasso)/36500</t>
  </si>
  <si>
    <t>tasso passivo</t>
  </si>
  <si>
    <t>tasso attivo</t>
  </si>
  <si>
    <t>46.98 euro</t>
  </si>
  <si>
    <t>Riepilogo competenze</t>
  </si>
  <si>
    <t>Ritenuta fiscale (26%)</t>
  </si>
  <si>
    <t>Interessi netti</t>
  </si>
  <si>
    <t>Interessi passivi</t>
  </si>
  <si>
    <t>Spese di tenuta conto</t>
  </si>
  <si>
    <t>Totale competenze</t>
  </si>
  <si>
    <t>Giacenza media=totale numeri creditori/giorni del trimestre</t>
  </si>
  <si>
    <t>Totale numeri creditori</t>
  </si>
  <si>
    <t>Giorni del trimestre</t>
  </si>
  <si>
    <t>Giacenza del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</si>
</sst>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14" fontId="0" fillId="0" borderId="0" xfId="0" applyNumberFormat="1"/>
    <xf numFmtId="3" fontId="0" fillId="0" borderId="0" xfId="0" applyNumberFormat="1"/>
    <xf numFmtId="0" fontId="1" fillId="0" borderId="0" xfId="0" applyFont="1"/>
    <xf numFmtId="3" fontId="1" fillId="0" borderId="0" xfId="0" applyNumberFormat="1" applyFont="1"/>
    <xf numFmtId="0" fontId="1" fillId="0" borderId="0" xfId="0" applyFont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0" fontId="1" fillId="2" borderId="0" xfId="0" applyFont="1" applyFill="1"/>
    <xf numFmtId="0" fontId="0" fillId="2" borderId="0" xfId="0" applyFill="1"/>
    <xf numFmtId="14" fontId="0" fillId="2" borderId="0" xfId="0" applyNumberFormat="1" applyFill="1"/>
    <xf numFmtId="14" fontId="1" fillId="2" borderId="0" xfId="0" applyNumberFormat="1" applyFont="1" applyFill="1"/>
    <xf numFmtId="10" fontId="0" fillId="0" borderId="0" xfId="0" applyNumberFormat="1"/>
    <xf numFmtId="9" fontId="0" fillId="0" borderId="0" xfId="0" applyNumberForma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zoomScale="180" zoomScaleNormal="180" workbookViewId="0">
      <selection activeCell="C17" sqref="C17"/>
    </sheetView>
  </sheetViews>
  <sheetFormatPr defaultRowHeight="15" x14ac:dyDescent="0.25"/>
  <cols>
    <col min="1" max="1" width="20.7109375" customWidth="1"/>
    <col min="2" max="2" width="44.5703125" bestFit="1" customWidth="1"/>
    <col min="3" max="3" width="13.42578125" style="2" customWidth="1"/>
    <col min="4" max="4" width="20.7109375" customWidth="1"/>
  </cols>
  <sheetData>
    <row r="1" spans="1:4" s="3" customFormat="1" ht="30" customHeight="1" x14ac:dyDescent="0.25">
      <c r="A1" s="3" t="s">
        <v>0</v>
      </c>
      <c r="B1" s="3" t="s">
        <v>1</v>
      </c>
      <c r="C1" s="4" t="s">
        <v>4</v>
      </c>
      <c r="D1" s="7" t="s">
        <v>2</v>
      </c>
    </row>
    <row r="2" spans="1:4" x14ac:dyDescent="0.25">
      <c r="A2" s="1">
        <v>44835</v>
      </c>
      <c r="B2" t="s">
        <v>5</v>
      </c>
      <c r="C2" s="2">
        <v>2000</v>
      </c>
      <c r="D2" s="8"/>
    </row>
    <row r="3" spans="1:4" x14ac:dyDescent="0.25">
      <c r="A3" s="1">
        <v>44849</v>
      </c>
      <c r="B3" t="s">
        <v>6</v>
      </c>
      <c r="C3" s="2">
        <v>1500</v>
      </c>
      <c r="D3" s="9">
        <v>44849</v>
      </c>
    </row>
    <row r="4" spans="1:4" x14ac:dyDescent="0.25">
      <c r="A4" s="1">
        <v>44875</v>
      </c>
      <c r="B4" t="s">
        <v>7</v>
      </c>
      <c r="C4" s="2">
        <v>4000</v>
      </c>
      <c r="D4" s="9">
        <v>44878</v>
      </c>
    </row>
    <row r="5" spans="1:4" x14ac:dyDescent="0.25">
      <c r="A5" s="1">
        <v>44876</v>
      </c>
      <c r="B5" t="s">
        <v>8</v>
      </c>
      <c r="C5" s="2">
        <v>200</v>
      </c>
      <c r="D5" s="9">
        <v>44876</v>
      </c>
    </row>
    <row r="6" spans="1:4" x14ac:dyDescent="0.25">
      <c r="A6" s="1">
        <v>44910</v>
      </c>
      <c r="B6" t="s">
        <v>3</v>
      </c>
      <c r="C6" s="2">
        <v>700</v>
      </c>
      <c r="D6" s="9">
        <v>44910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zoomScale="170" zoomScaleNormal="170" workbookViewId="0">
      <selection activeCell="F6" sqref="F6"/>
    </sheetView>
  </sheetViews>
  <sheetFormatPr defaultRowHeight="15" x14ac:dyDescent="0.25"/>
  <cols>
    <col min="1" max="1" width="14.7109375" customWidth="1"/>
    <col min="2" max="4" width="14.7109375" style="2" customWidth="1"/>
    <col min="5" max="5" width="14.7109375" customWidth="1"/>
    <col min="6" max="7" width="14.7109375" style="2" customWidth="1"/>
    <col min="8" max="8" width="20.7109375" customWidth="1"/>
  </cols>
  <sheetData>
    <row r="1" spans="1:7" s="5" customFormat="1" ht="30.75" customHeight="1" x14ac:dyDescent="0.25">
      <c r="A1" s="5" t="s">
        <v>2</v>
      </c>
      <c r="B1" s="6" t="s">
        <v>14</v>
      </c>
      <c r="C1" s="6" t="s">
        <v>9</v>
      </c>
      <c r="D1" s="6" t="s">
        <v>10</v>
      </c>
      <c r="E1" s="5" t="s">
        <v>11</v>
      </c>
      <c r="F1" s="6" t="s">
        <v>12</v>
      </c>
      <c r="G1" s="6" t="s">
        <v>13</v>
      </c>
    </row>
    <row r="2" spans="1:7" x14ac:dyDescent="0.25">
      <c r="A2" s="1">
        <v>44834</v>
      </c>
      <c r="B2" s="2">
        <v>2000</v>
      </c>
      <c r="D2" s="2">
        <v>-2000</v>
      </c>
      <c r="E2" s="2">
        <v>15</v>
      </c>
      <c r="G2" s="2">
        <f>B2*E2</f>
        <v>30000</v>
      </c>
    </row>
    <row r="3" spans="1:7" x14ac:dyDescent="0.25">
      <c r="A3" s="1">
        <v>44849</v>
      </c>
      <c r="B3" s="2">
        <v>1500</v>
      </c>
      <c r="D3" s="2">
        <f>D2-B3</f>
        <v>-3500</v>
      </c>
      <c r="E3">
        <f>16+11</f>
        <v>27</v>
      </c>
      <c r="G3" s="2">
        <f>-D3*E3</f>
        <v>94500</v>
      </c>
    </row>
    <row r="4" spans="1:7" x14ac:dyDescent="0.25">
      <c r="A4" s="10">
        <v>44876</v>
      </c>
      <c r="B4" s="2">
        <v>200</v>
      </c>
      <c r="D4" s="2">
        <f>D3-B4</f>
        <v>-3700</v>
      </c>
      <c r="E4">
        <f>2</f>
        <v>2</v>
      </c>
      <c r="G4" s="2">
        <f>-D4*E4</f>
        <v>7400</v>
      </c>
    </row>
    <row r="5" spans="1:7" x14ac:dyDescent="0.25">
      <c r="A5" s="1">
        <v>44878</v>
      </c>
      <c r="C5" s="2">
        <v>4000</v>
      </c>
      <c r="D5" s="2">
        <f>D4+C5</f>
        <v>300</v>
      </c>
      <c r="E5">
        <f>(30-13)+15</f>
        <v>32</v>
      </c>
      <c r="F5" s="2">
        <f>D5*E5</f>
        <v>9600</v>
      </c>
    </row>
    <row r="6" spans="1:7" x14ac:dyDescent="0.25">
      <c r="A6" s="1">
        <v>44910</v>
      </c>
      <c r="C6" s="2">
        <v>700</v>
      </c>
      <c r="D6" s="2">
        <f>D5+C6</f>
        <v>1000</v>
      </c>
      <c r="E6">
        <f>16</f>
        <v>16</v>
      </c>
      <c r="F6" s="2">
        <f>D6*E6</f>
        <v>16000</v>
      </c>
    </row>
    <row r="7" spans="1:7" s="3" customFormat="1" x14ac:dyDescent="0.25">
      <c r="B7" s="4"/>
      <c r="C7" s="4"/>
      <c r="D7" s="4" t="s">
        <v>15</v>
      </c>
      <c r="E7" s="4">
        <f>SUM(E2:E6)</f>
        <v>92</v>
      </c>
      <c r="F7" s="4">
        <f>SUM(F5:F6)</f>
        <v>25600</v>
      </c>
      <c r="G7" s="4">
        <f>SUM(G2:G6)</f>
        <v>131900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zoomScale="190" zoomScaleNormal="190" workbookViewId="0">
      <selection activeCell="D18" sqref="D18"/>
    </sheetView>
  </sheetViews>
  <sheetFormatPr defaultRowHeight="15" x14ac:dyDescent="0.25"/>
  <cols>
    <col min="1" max="1" width="47.85546875" bestFit="1" customWidth="1"/>
  </cols>
  <sheetData>
    <row r="1" spans="1:4" x14ac:dyDescent="0.25">
      <c r="A1" s="3" t="s">
        <v>17</v>
      </c>
    </row>
    <row r="2" spans="1:4" x14ac:dyDescent="0.25">
      <c r="A2" t="s">
        <v>18</v>
      </c>
      <c r="B2" s="2">
        <f>'Conto scalare'!F7</f>
        <v>25600</v>
      </c>
    </row>
    <row r="3" spans="1:4" x14ac:dyDescent="0.25">
      <c r="A3" t="s">
        <v>23</v>
      </c>
      <c r="B3" s="11">
        <v>1.7500000000000002E-2</v>
      </c>
    </row>
    <row r="4" spans="1:4" x14ac:dyDescent="0.25">
      <c r="B4">
        <f>(B2*B3)/36500</f>
        <v>1.2273972602739727E-2</v>
      </c>
      <c r="C4" t="s">
        <v>19</v>
      </c>
      <c r="D4" t="s">
        <v>20</v>
      </c>
    </row>
    <row r="6" spans="1:4" x14ac:dyDescent="0.25">
      <c r="A6" s="3" t="s">
        <v>21</v>
      </c>
    </row>
    <row r="7" spans="1:4" x14ac:dyDescent="0.25">
      <c r="A7" t="s">
        <v>13</v>
      </c>
      <c r="B7" s="2">
        <f>'Conto scalare'!G7</f>
        <v>131900</v>
      </c>
    </row>
    <row r="8" spans="1:4" x14ac:dyDescent="0.25">
      <c r="A8" t="s">
        <v>22</v>
      </c>
      <c r="B8" s="12">
        <v>0.13</v>
      </c>
    </row>
    <row r="9" spans="1:4" x14ac:dyDescent="0.25">
      <c r="B9">
        <f>(B7*B8)/36500</f>
        <v>0.46978082191780823</v>
      </c>
      <c r="C9" t="s">
        <v>24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zoomScale="180" zoomScaleNormal="180" workbookViewId="0">
      <selection activeCell="D15" sqref="D15"/>
    </sheetView>
  </sheetViews>
  <sheetFormatPr defaultRowHeight="15" x14ac:dyDescent="0.25"/>
  <cols>
    <col min="1" max="1" width="21.140625" bestFit="1" customWidth="1"/>
  </cols>
  <sheetData>
    <row r="1" spans="1:2" ht="30" customHeight="1" x14ac:dyDescent="0.25">
      <c r="A1" s="3" t="s">
        <v>25</v>
      </c>
    </row>
    <row r="2" spans="1:2" x14ac:dyDescent="0.25">
      <c r="A2" t="s">
        <v>16</v>
      </c>
      <c r="B2">
        <v>1.23</v>
      </c>
    </row>
    <row r="3" spans="1:2" x14ac:dyDescent="0.25">
      <c r="A3" t="s">
        <v>26</v>
      </c>
      <c r="B3">
        <f>(B2*26)/100</f>
        <v>0.31980000000000003</v>
      </c>
    </row>
    <row r="4" spans="1:2" x14ac:dyDescent="0.25">
      <c r="A4" t="s">
        <v>27</v>
      </c>
      <c r="B4">
        <f>B2-B3</f>
        <v>0.9101999999999999</v>
      </c>
    </row>
    <row r="5" spans="1:2" x14ac:dyDescent="0.25">
      <c r="A5" t="s">
        <v>28</v>
      </c>
      <c r="B5">
        <v>46.98</v>
      </c>
    </row>
    <row r="6" spans="1:2" x14ac:dyDescent="0.25">
      <c r="A6" t="s">
        <v>29</v>
      </c>
      <c r="B6">
        <v>15</v>
      </c>
    </row>
    <row r="7" spans="1:2" x14ac:dyDescent="0.25">
      <c r="A7" s="8" t="s">
        <v>30</v>
      </c>
      <c r="B7" s="8">
        <f>B5+B6-B4</f>
        <v>61.069799999999994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abSelected="1" zoomScale="160" zoomScaleNormal="160" workbookViewId="0"/>
  </sheetViews>
  <sheetFormatPr defaultRowHeight="15" x14ac:dyDescent="0.25"/>
  <cols>
    <col min="1" max="1" width="55.5703125" bestFit="1" customWidth="1"/>
    <col min="2" max="2" width="9.140625" style="2"/>
  </cols>
  <sheetData>
    <row r="1" spans="1:2" ht="30" customHeight="1" x14ac:dyDescent="0.25">
      <c r="A1" s="3" t="s">
        <v>31</v>
      </c>
    </row>
    <row r="2" spans="1:2" x14ac:dyDescent="0.25">
      <c r="A2" t="s">
        <v>32</v>
      </c>
      <c r="B2" s="2">
        <v>25600</v>
      </c>
    </row>
    <row r="3" spans="1:2" x14ac:dyDescent="0.25">
      <c r="A3" t="s">
        <v>33</v>
      </c>
      <c r="B3" s="2">
        <v>92</v>
      </c>
    </row>
    <row r="4" spans="1:2" x14ac:dyDescent="0.25">
      <c r="A4" t="s">
        <v>34</v>
      </c>
      <c r="B4" s="2">
        <f>B2/B3</f>
        <v>278.26086956521738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Operazioni</vt:lpstr>
      <vt:lpstr>Conto scalare</vt:lpstr>
      <vt:lpstr>Calcolo interessi</vt:lpstr>
      <vt:lpstr>Prospetto delle competenze</vt:lpstr>
      <vt:lpstr>Giacenza media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starita</dc:creator>
  <cp:lastModifiedBy>starita</cp:lastModifiedBy>
  <dcterms:created xsi:type="dcterms:W3CDTF">2023-04-27T04:51:15Z</dcterms:created>
  <dcterms:modified xsi:type="dcterms:W3CDTF">2023-04-27T12:10:32Z</dcterms:modified>
</cp:coreProperties>
</file>