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2.xml" ContentType="application/vnd.ms-excel.person+xml"/>
  <Override PartName="/xl/persons/person1.xml" ContentType="application/vnd.ms-excel.person+xml"/>
  <Override PartName="/xl/persons/person3.xml" ContentType="application/vnd.ms-excel.person+xml"/>
  <Override PartName="/xl/persons/person5.xml" ContentType="application/vnd.ms-excel.person+xml"/>
  <Override PartName="/xl/persons/person0.xml" ContentType="application/vnd.ms-excel.person+xml"/>
  <Override PartName="/xl/persons/person4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edd239430b66c60/Documenti/01_1 universita/lezioni/"/>
    </mc:Choice>
  </mc:AlternateContent>
  <xr:revisionPtr revIDLastSave="0" documentId="14_{F3BF7366-82AB-4698-9606-4375EC807DC2}" xr6:coauthVersionLast="47" xr6:coauthVersionMax="47" xr10:uidLastSave="{00000000-0000-0000-0000-000000000000}"/>
  <bookViews>
    <workbookView xWindow="-108" yWindow="-108" windowWidth="23256" windowHeight="12456" activeTab="1" xr2:uid="{B8B97AD4-78A5-47A9-9571-44F214311627}"/>
  </bookViews>
  <sheets>
    <sheet name="esempio" sheetId="8" r:id="rId1"/>
    <sheet name="prova" sheetId="9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" i="9" l="1"/>
  <c r="Q3" i="9"/>
  <c r="L32" i="9"/>
  <c r="K32" i="9"/>
  <c r="J32" i="9"/>
  <c r="I32" i="9"/>
  <c r="H32" i="9"/>
  <c r="G32" i="9"/>
  <c r="F32" i="9"/>
  <c r="P31" i="9"/>
  <c r="O31" i="9"/>
  <c r="N31" i="9"/>
  <c r="M31" i="9"/>
  <c r="L31" i="9"/>
  <c r="K31" i="9"/>
  <c r="J31" i="9"/>
  <c r="I31" i="9"/>
  <c r="H31" i="9"/>
  <c r="G31" i="9"/>
  <c r="F31" i="9"/>
  <c r="E32" i="9"/>
  <c r="E31" i="9"/>
  <c r="Q5" i="9"/>
  <c r="E3" i="9"/>
  <c r="F3" i="9" s="1"/>
  <c r="G3" i="9" s="1"/>
  <c r="H3" i="9" s="1"/>
  <c r="I3" i="9" s="1"/>
  <c r="P28" i="8"/>
  <c r="O28" i="8"/>
  <c r="N28" i="8"/>
  <c r="M28" i="8"/>
  <c r="P22" i="8"/>
  <c r="O22" i="8"/>
  <c r="P20" i="8"/>
  <c r="O20" i="8"/>
  <c r="Q20" i="8" s="1"/>
  <c r="S20" i="8" s="1"/>
  <c r="N20" i="8"/>
  <c r="P18" i="8"/>
  <c r="O18" i="8"/>
  <c r="N18" i="8"/>
  <c r="M18" i="8"/>
  <c r="Q18" i="8" s="1"/>
  <c r="S18" i="8" s="1"/>
  <c r="P16" i="8"/>
  <c r="O16" i="8"/>
  <c r="N16" i="8"/>
  <c r="M16" i="8"/>
  <c r="L16" i="8"/>
  <c r="K16" i="8"/>
  <c r="P14" i="8"/>
  <c r="O14" i="8"/>
  <c r="N14" i="8"/>
  <c r="M14" i="8"/>
  <c r="L14" i="8"/>
  <c r="K14" i="8"/>
  <c r="J14" i="8"/>
  <c r="P12" i="8"/>
  <c r="O12" i="8"/>
  <c r="N12" i="8"/>
  <c r="M12" i="8"/>
  <c r="L12" i="8"/>
  <c r="K12" i="8"/>
  <c r="J12" i="8"/>
  <c r="I12" i="8"/>
  <c r="H12" i="8"/>
  <c r="G12" i="8"/>
  <c r="P10" i="8"/>
  <c r="O10" i="8"/>
  <c r="N10" i="8"/>
  <c r="M10" i="8"/>
  <c r="L10" i="8"/>
  <c r="K10" i="8"/>
  <c r="J10" i="8"/>
  <c r="I10" i="8"/>
  <c r="H10" i="8"/>
  <c r="G10" i="8"/>
  <c r="F10" i="8"/>
  <c r="E10" i="8"/>
  <c r="P8" i="8"/>
  <c r="O8" i="8"/>
  <c r="N8" i="8"/>
  <c r="M8" i="8"/>
  <c r="L8" i="8"/>
  <c r="K8" i="8"/>
  <c r="J8" i="8"/>
  <c r="I8" i="8"/>
  <c r="H8" i="8"/>
  <c r="G8" i="8"/>
  <c r="F8" i="8"/>
  <c r="E8" i="8"/>
  <c r="Q31" i="8"/>
  <c r="P33" i="8"/>
  <c r="O33" i="8"/>
  <c r="N33" i="8"/>
  <c r="M33" i="8"/>
  <c r="L33" i="8"/>
  <c r="K33" i="8"/>
  <c r="J33" i="8"/>
  <c r="I33" i="8"/>
  <c r="H33" i="8"/>
  <c r="G33" i="8"/>
  <c r="F33" i="8"/>
  <c r="E33" i="8"/>
  <c r="E3" i="8"/>
  <c r="Q5" i="8"/>
  <c r="H7" i="9" l="1"/>
  <c r="E7" i="9"/>
  <c r="H9" i="9"/>
  <c r="J3" i="9"/>
  <c r="I7" i="9"/>
  <c r="F7" i="9"/>
  <c r="G7" i="9"/>
  <c r="Q33" i="8"/>
  <c r="E6" i="8"/>
  <c r="E7" i="8" s="1"/>
  <c r="F3" i="8"/>
  <c r="G9" i="9" l="1"/>
  <c r="F9" i="9"/>
  <c r="I9" i="9"/>
  <c r="K3" i="9"/>
  <c r="J7" i="9"/>
  <c r="H11" i="9"/>
  <c r="E9" i="9"/>
  <c r="E9" i="8"/>
  <c r="E11" i="8" s="1"/>
  <c r="G3" i="8"/>
  <c r="F6" i="8"/>
  <c r="F7" i="8" s="1"/>
  <c r="H13" i="9" l="1"/>
  <c r="H15" i="9" s="1"/>
  <c r="H17" i="9" s="1"/>
  <c r="H19" i="9" s="1"/>
  <c r="H21" i="9" s="1"/>
  <c r="H23" i="9" s="1"/>
  <c r="F11" i="9"/>
  <c r="F13" i="9" s="1"/>
  <c r="F15" i="9" s="1"/>
  <c r="F17" i="9" s="1"/>
  <c r="F19" i="9" s="1"/>
  <c r="F21" i="9" s="1"/>
  <c r="F23" i="9" s="1"/>
  <c r="G11" i="9"/>
  <c r="E11" i="9"/>
  <c r="E13" i="9" s="1"/>
  <c r="E15" i="9" s="1"/>
  <c r="E17" i="9" s="1"/>
  <c r="E19" i="9" s="1"/>
  <c r="E21" i="9" s="1"/>
  <c r="E23" i="9" s="1"/>
  <c r="J9" i="9"/>
  <c r="K7" i="9"/>
  <c r="L3" i="9"/>
  <c r="I11" i="9"/>
  <c r="E13" i="8"/>
  <c r="E15" i="8" s="1"/>
  <c r="E17" i="8" s="1"/>
  <c r="E19" i="8" s="1"/>
  <c r="E21" i="8" s="1"/>
  <c r="F9" i="8"/>
  <c r="F11" i="8" s="1"/>
  <c r="H3" i="8"/>
  <c r="G6" i="8"/>
  <c r="G7" i="8" s="1"/>
  <c r="I13" i="9" l="1"/>
  <c r="I15" i="9" s="1"/>
  <c r="I17" i="9" s="1"/>
  <c r="I19" i="9" s="1"/>
  <c r="I21" i="9" s="1"/>
  <c r="I23" i="9" s="1"/>
  <c r="H26" i="9"/>
  <c r="H29" i="9" s="1"/>
  <c r="J11" i="9"/>
  <c r="L7" i="9"/>
  <c r="M3" i="9"/>
  <c r="K9" i="9"/>
  <c r="E26" i="9"/>
  <c r="G13" i="9"/>
  <c r="G15" i="9" s="1"/>
  <c r="G17" i="9" s="1"/>
  <c r="G19" i="9" s="1"/>
  <c r="G21" i="9" s="1"/>
  <c r="G23" i="9" s="1"/>
  <c r="F26" i="9"/>
  <c r="F29" i="9" s="1"/>
  <c r="E23" i="8"/>
  <c r="E36" i="8" s="1"/>
  <c r="G9" i="8"/>
  <c r="G11" i="8" s="1"/>
  <c r="F13" i="8"/>
  <c r="F15" i="8" s="1"/>
  <c r="F17" i="8" s="1"/>
  <c r="F19" i="8" s="1"/>
  <c r="I3" i="8"/>
  <c r="H6" i="8"/>
  <c r="H7" i="8" s="1"/>
  <c r="E29" i="9" l="1"/>
  <c r="K11" i="9"/>
  <c r="M7" i="9"/>
  <c r="N3" i="9"/>
  <c r="J13" i="9"/>
  <c r="G26" i="9"/>
  <c r="G29" i="9" s="1"/>
  <c r="I26" i="9"/>
  <c r="I29" i="9" s="1"/>
  <c r="E26" i="8"/>
  <c r="E29" i="8" s="1"/>
  <c r="E37" i="8" s="1"/>
  <c r="F21" i="8"/>
  <c r="F23" i="8" s="1"/>
  <c r="F36" i="8" s="1"/>
  <c r="H9" i="8"/>
  <c r="H11" i="8" s="1"/>
  <c r="J3" i="8"/>
  <c r="I6" i="8"/>
  <c r="I7" i="8" s="1"/>
  <c r="M9" i="9" l="1"/>
  <c r="K13" i="9"/>
  <c r="J15" i="9"/>
  <c r="J17" i="9" s="1"/>
  <c r="J19" i="9" s="1"/>
  <c r="J21" i="9" s="1"/>
  <c r="J23" i="9" s="1"/>
  <c r="L9" i="9"/>
  <c r="N7" i="9"/>
  <c r="O3" i="9"/>
  <c r="F26" i="8"/>
  <c r="F29" i="8" s="1"/>
  <c r="F37" i="8" s="1"/>
  <c r="I9" i="8"/>
  <c r="I11" i="8" s="1"/>
  <c r="H13" i="8"/>
  <c r="H15" i="8" s="1"/>
  <c r="H17" i="8" s="1"/>
  <c r="H19" i="8" s="1"/>
  <c r="G13" i="8"/>
  <c r="G15" i="8" s="1"/>
  <c r="G17" i="8" s="1"/>
  <c r="G19" i="8" s="1"/>
  <c r="K3" i="8"/>
  <c r="J6" i="8"/>
  <c r="J7" i="8" s="1"/>
  <c r="N9" i="9" l="1"/>
  <c r="O7" i="9"/>
  <c r="P3" i="9"/>
  <c r="M11" i="9"/>
  <c r="J26" i="9"/>
  <c r="G21" i="8"/>
  <c r="G23" i="8" s="1"/>
  <c r="G36" i="8" s="1"/>
  <c r="H21" i="8"/>
  <c r="H23" i="8" s="1"/>
  <c r="H36" i="8" s="1"/>
  <c r="J9" i="8"/>
  <c r="J11" i="8" s="1"/>
  <c r="L3" i="8"/>
  <c r="K6" i="8"/>
  <c r="K7" i="8" s="1"/>
  <c r="M13" i="9" l="1"/>
  <c r="O9" i="9"/>
  <c r="N11" i="9"/>
  <c r="J29" i="9"/>
  <c r="K15" i="9"/>
  <c r="P7" i="9"/>
  <c r="L11" i="9"/>
  <c r="H26" i="8"/>
  <c r="H29" i="8" s="1"/>
  <c r="H37" i="8" s="1"/>
  <c r="G26" i="8"/>
  <c r="G29" i="8" s="1"/>
  <c r="G37" i="8" s="1"/>
  <c r="K9" i="8"/>
  <c r="K11" i="8" s="1"/>
  <c r="I13" i="8"/>
  <c r="J13" i="8"/>
  <c r="M3" i="8"/>
  <c r="L6" i="8"/>
  <c r="L7" i="8" s="1"/>
  <c r="Q8" i="9" l="1"/>
  <c r="S8" i="9" s="1"/>
  <c r="P9" i="9"/>
  <c r="Q7" i="9"/>
  <c r="O11" i="9"/>
  <c r="M15" i="9"/>
  <c r="L13" i="9"/>
  <c r="K17" i="9"/>
  <c r="K19" i="9" s="1"/>
  <c r="K21" i="9" s="1"/>
  <c r="K23" i="9" s="1"/>
  <c r="L9" i="8"/>
  <c r="L11" i="8" s="1"/>
  <c r="J15" i="8"/>
  <c r="N3" i="8"/>
  <c r="M6" i="8"/>
  <c r="M7" i="8" s="1"/>
  <c r="M17" i="9" l="1"/>
  <c r="M19" i="9" s="1"/>
  <c r="M21" i="9" s="1"/>
  <c r="M23" i="9" s="1"/>
  <c r="K26" i="9"/>
  <c r="Q10" i="9"/>
  <c r="S10" i="9" s="1"/>
  <c r="N13" i="9"/>
  <c r="Q9" i="9"/>
  <c r="S7" i="9"/>
  <c r="M9" i="8"/>
  <c r="M11" i="8" s="1"/>
  <c r="I15" i="8"/>
  <c r="I17" i="8" s="1"/>
  <c r="I19" i="8" s="1"/>
  <c r="O3" i="8"/>
  <c r="N6" i="8"/>
  <c r="N7" i="8" s="1"/>
  <c r="M26" i="9" l="1"/>
  <c r="S9" i="9"/>
  <c r="Q11" i="9"/>
  <c r="N15" i="9"/>
  <c r="P11" i="9"/>
  <c r="O13" i="9"/>
  <c r="L15" i="9"/>
  <c r="K29" i="9"/>
  <c r="I21" i="8"/>
  <c r="I23" i="8" s="1"/>
  <c r="I36" i="8" s="1"/>
  <c r="L13" i="8"/>
  <c r="K13" i="8"/>
  <c r="N9" i="8"/>
  <c r="N11" i="8" s="1"/>
  <c r="J17" i="8"/>
  <c r="J19" i="8" s="1"/>
  <c r="P3" i="8"/>
  <c r="P6" i="8" s="1"/>
  <c r="P7" i="8" s="1"/>
  <c r="O6" i="8"/>
  <c r="O7" i="8" s="1"/>
  <c r="N17" i="9" l="1"/>
  <c r="N19" i="9" s="1"/>
  <c r="L17" i="9"/>
  <c r="L19" i="9" s="1"/>
  <c r="L21" i="9" s="1"/>
  <c r="L23" i="9" s="1"/>
  <c r="O15" i="9"/>
  <c r="P13" i="9"/>
  <c r="S11" i="9"/>
  <c r="M28" i="9"/>
  <c r="M29" i="9" s="1"/>
  <c r="M32" i="9" s="1"/>
  <c r="I26" i="8"/>
  <c r="I29" i="8" s="1"/>
  <c r="I37" i="8" s="1"/>
  <c r="J21" i="8"/>
  <c r="J23" i="8" s="1"/>
  <c r="J36" i="8" s="1"/>
  <c r="L15" i="8"/>
  <c r="O9" i="8"/>
  <c r="O11" i="8" s="1"/>
  <c r="M13" i="8"/>
  <c r="K15" i="8"/>
  <c r="Q8" i="8"/>
  <c r="S8" i="8" s="1"/>
  <c r="Q7" i="8"/>
  <c r="S7" i="8" s="1"/>
  <c r="Q14" i="9" l="1"/>
  <c r="S14" i="9" s="1"/>
  <c r="O17" i="9"/>
  <c r="O19" i="9" s="1"/>
  <c r="Q18" i="9"/>
  <c r="S18" i="9" s="1"/>
  <c r="Q12" i="9"/>
  <c r="L26" i="9"/>
  <c r="N21" i="9"/>
  <c r="N23" i="9" s="1"/>
  <c r="J26" i="8"/>
  <c r="J29" i="8" s="1"/>
  <c r="J37" i="8" s="1"/>
  <c r="Q9" i="8"/>
  <c r="S9" i="8" s="1"/>
  <c r="P9" i="8"/>
  <c r="P11" i="8" s="1"/>
  <c r="M15" i="8"/>
  <c r="K17" i="8"/>
  <c r="K19" i="8" s="1"/>
  <c r="N13" i="8"/>
  <c r="L17" i="8"/>
  <c r="Q10" i="8"/>
  <c r="N26" i="9" l="1"/>
  <c r="L29" i="9"/>
  <c r="S12" i="9"/>
  <c r="Q13" i="9"/>
  <c r="O21" i="9"/>
  <c r="P15" i="9"/>
  <c r="Q11" i="8"/>
  <c r="S11" i="8" s="1"/>
  <c r="S10" i="8"/>
  <c r="L19" i="8"/>
  <c r="L21" i="8" s="1"/>
  <c r="L23" i="8" s="1"/>
  <c r="L36" i="8" s="1"/>
  <c r="K21" i="8"/>
  <c r="K23" i="8" s="1"/>
  <c r="K36" i="8" s="1"/>
  <c r="O13" i="8"/>
  <c r="N15" i="8"/>
  <c r="Q12" i="8"/>
  <c r="M17" i="8"/>
  <c r="Q16" i="9" l="1"/>
  <c r="S16" i="9" s="1"/>
  <c r="Q15" i="9"/>
  <c r="S13" i="9"/>
  <c r="N28" i="9"/>
  <c r="Q13" i="8"/>
  <c r="S13" i="8" s="1"/>
  <c r="S12" i="8"/>
  <c r="L26" i="8"/>
  <c r="L29" i="8" s="1"/>
  <c r="L37" i="8" s="1"/>
  <c r="M19" i="8"/>
  <c r="M21" i="8" s="1"/>
  <c r="M23" i="8" s="1"/>
  <c r="M36" i="8" s="1"/>
  <c r="K26" i="8"/>
  <c r="K29" i="8" s="1"/>
  <c r="K37" i="8" s="1"/>
  <c r="O15" i="8"/>
  <c r="P13" i="8"/>
  <c r="N17" i="8"/>
  <c r="N29" i="9" l="1"/>
  <c r="N32" i="9" s="1"/>
  <c r="Q17" i="9"/>
  <c r="S15" i="9"/>
  <c r="P17" i="9"/>
  <c r="P19" i="9" s="1"/>
  <c r="O23" i="9"/>
  <c r="M26" i="8"/>
  <c r="N19" i="8"/>
  <c r="N21" i="8" s="1"/>
  <c r="N23" i="8" s="1"/>
  <c r="N36" i="8" s="1"/>
  <c r="Q14" i="8"/>
  <c r="P15" i="8"/>
  <c r="O17" i="8"/>
  <c r="O26" i="9" l="1"/>
  <c r="Q20" i="9"/>
  <c r="S20" i="9" s="1"/>
  <c r="S17" i="9"/>
  <c r="Q19" i="9"/>
  <c r="M29" i="8"/>
  <c r="M37" i="8" s="1"/>
  <c r="Q15" i="8"/>
  <c r="S15" i="8" s="1"/>
  <c r="S14" i="8"/>
  <c r="O19" i="8"/>
  <c r="O21" i="8" s="1"/>
  <c r="O23" i="8" s="1"/>
  <c r="O36" i="8" s="1"/>
  <c r="Q16" i="8"/>
  <c r="P17" i="8"/>
  <c r="P21" i="9" l="1"/>
  <c r="S19" i="9"/>
  <c r="Q21" i="9"/>
  <c r="Q22" i="9"/>
  <c r="S22" i="9" s="1"/>
  <c r="O28" i="9"/>
  <c r="O29" i="9" s="1"/>
  <c r="O32" i="9" s="1"/>
  <c r="Q17" i="8"/>
  <c r="S16" i="8"/>
  <c r="P19" i="8"/>
  <c r="P21" i="8" s="1"/>
  <c r="P23" i="8" s="1"/>
  <c r="P36" i="8" s="1"/>
  <c r="Q36" i="8" s="1"/>
  <c r="S17" i="8"/>
  <c r="Q19" i="8"/>
  <c r="S19" i="8" s="1"/>
  <c r="O26" i="8"/>
  <c r="N26" i="8"/>
  <c r="P23" i="9" l="1"/>
  <c r="Q23" i="9"/>
  <c r="S23" i="9" s="1"/>
  <c r="S21" i="9"/>
  <c r="O29" i="8"/>
  <c r="O37" i="8" s="1"/>
  <c r="Q21" i="8"/>
  <c r="S21" i="8" s="1"/>
  <c r="Q22" i="8"/>
  <c r="S22" i="8" s="1"/>
  <c r="Q31" i="9" l="1"/>
  <c r="P26" i="9"/>
  <c r="N29" i="8"/>
  <c r="N37" i="8" s="1"/>
  <c r="Q23" i="8"/>
  <c r="S23" i="8" s="1"/>
  <c r="P26" i="8"/>
  <c r="P28" i="9" l="1"/>
  <c r="Q28" i="9" s="1"/>
  <c r="Q26" i="9"/>
  <c r="Q26" i="8"/>
  <c r="Q28" i="8"/>
  <c r="Q29" i="9" l="1"/>
  <c r="P29" i="9"/>
  <c r="P29" i="8"/>
  <c r="P37" i="8" s="1"/>
  <c r="Q37" i="8" s="1"/>
  <c r="Q29" i="8"/>
  <c r="P32" i="9" l="1"/>
  <c r="Q32" i="9" s="1"/>
</calcChain>
</file>

<file path=xl/sharedStrings.xml><?xml version="1.0" encoding="utf-8"?>
<sst xmlns="http://schemas.openxmlformats.org/spreadsheetml/2006/main" count="88" uniqueCount="42">
  <si>
    <t>fase di crescita</t>
  </si>
  <si>
    <t>politica economica del governo</t>
  </si>
  <si>
    <t>nuovo canale distributivo</t>
  </si>
  <si>
    <t>volumi</t>
  </si>
  <si>
    <t>nuovo prodotto</t>
  </si>
  <si>
    <t>nuovo concorrente</t>
  </si>
  <si>
    <t>da marzo</t>
  </si>
  <si>
    <t>nuovo prodotto del concorrente</t>
  </si>
  <si>
    <t>da giugno</t>
  </si>
  <si>
    <t>fatturato</t>
  </si>
  <si>
    <t>dilazione pagamento cliente</t>
  </si>
  <si>
    <t>da gennaio</t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</si>
  <si>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</si>
  <si>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</si>
  <si>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</si>
  <si>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</si>
  <si>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</si>
  <si>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</si>
  <si>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</si>
  <si>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</si>
  <si>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</si>
  <si>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</si>
  <si>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</si>
  <si>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</si>
  <si>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stagionalita</t>
  </si>
  <si>
    <t>deve essere 0</t>
  </si>
  <si>
    <t>ANNO BASE</t>
  </si>
  <si>
    <t>prezzo base</t>
  </si>
  <si>
    <t>nuovo prezzo piu competitivo</t>
  </si>
  <si>
    <t>fatt base</t>
  </si>
  <si>
    <t>recupero clienti da concorrent</t>
  </si>
  <si>
    <t>da luglio</t>
  </si>
  <si>
    <t>da agosto</t>
  </si>
  <si>
    <t>da settembre</t>
  </si>
  <si>
    <t>da ottobre</t>
  </si>
  <si>
    <t>da novembre</t>
  </si>
  <si>
    <t>quantita</t>
  </si>
  <si>
    <t>recupero da concorrente con sconto 5%</t>
  </si>
  <si>
    <t>quantita tot</t>
  </si>
  <si>
    <t>fatt tot</t>
  </si>
  <si>
    <t>recupero da concorrente con sconto 3%</t>
  </si>
  <si>
    <t>attivita promozionale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</si>
</sst>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8">
    <xf numFmtId="0" fontId="0" fillId="0" borderId="0" xfId="0"/>
    <xf numFmtId="3" fontId="0" fillId="0" borderId="0" xfId="0" applyNumberFormat="1"/>
    <xf numFmtId="9" fontId="0" fillId="0" borderId="0" xfId="1" applyFont="1"/>
    <xf numFmtId="9" fontId="0" fillId="0" borderId="0" xfId="0" applyNumberFormat="1"/>
    <xf numFmtId="3" fontId="0" fillId="0" borderId="1" xfId="0" applyNumberFormat="1" applyBorder="1"/>
    <xf numFmtId="3" fontId="1" fillId="0" borderId="1" xfId="0" applyNumberFormat="1" applyFont="1" applyBorder="1"/>
    <xf numFmtId="3" fontId="1" fillId="0" borderId="0" xfId="0" applyNumberFormat="1" applyFont="1"/>
    <xf numFmtId="3" fontId="0" fillId="2" borderId="0" xfId="0" applyNumberFormat="1" applyFill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microsoft.com/office/2017/10/relationships/person" Target="persons/person2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17" Type="http://schemas.microsoft.com/office/2017/10/relationships/person" Target="persons/person5.xml"/><Relationship Id="rId2" Type="http://schemas.openxmlformats.org/officeDocument/2006/relationships/worksheet" Target="worksheets/sheet2.xml"/><Relationship Id="rId16" Type="http://schemas.microsoft.com/office/2017/10/relationships/person" Target="persons/person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11" Type="http://schemas.microsoft.com/office/2017/10/relationships/person" Target="persons/person3.xml"/><Relationship Id="rId5" Type="http://schemas.openxmlformats.org/officeDocument/2006/relationships/sharedStrings" Target="sharedStrings.xml"/><Relationship Id="rId15" Type="http://schemas.microsoft.com/office/2017/10/relationships/person" Target="persons/person0.xml"/><Relationship Id="rId4" Type="http://schemas.openxmlformats.org/officeDocument/2006/relationships/styles" Target="styles.xml"/><Relationship Id="rId14" Type="http://schemas.microsoft.com/office/2017/10/relationships/person" Target="persons/person4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645349-5AF3-40E3-88C5-81ECCC570916}">
  <dimension ref="A2:S37"/>
  <sheetViews>
    <sheetView zoomScale="140" zoomScaleNormal="140" workbookViewId="0">
      <pane xSplit="3" ySplit="2" topLeftCell="E23" activePane="bottomRight" state="frozen"/>
      <selection pane="topRight" activeCell="E1" sqref="E1"/>
      <selection pane="bottomLeft" activeCell="A3" sqref="A3"/>
      <selection pane="bottomRight" activeCell="A37" sqref="A37"/>
    </sheetView>
  </sheetViews>
  <sheetFormatPr defaultRowHeight="14.4" x14ac:dyDescent="0.3"/>
  <cols>
    <col min="1" max="1" width="34.21875" bestFit="1" customWidth="1"/>
    <col min="2" max="2" width="4.44140625" bestFit="1" customWidth="1"/>
    <col min="3" max="3" width="13.33203125" style="1" customWidth="1"/>
    <col min="4" max="4" width="11" style="1" bestFit="1" customWidth="1"/>
    <col min="5" max="9" width="9.109375" style="1" bestFit="1" customWidth="1"/>
    <col min="10" max="16" width="9.109375" bestFit="1" customWidth="1"/>
    <col min="17" max="17" width="10.109375" bestFit="1" customWidth="1"/>
    <col min="18" max="18" width="3.21875" customWidth="1"/>
    <col min="19" max="19" width="12.6640625" bestFit="1" customWidth="1"/>
  </cols>
  <sheetData>
    <row r="2" spans="1:19" x14ac:dyDescent="0.3">
      <c r="D2" s="1" t="s">
        <v>3</v>
      </c>
      <c r="E2" s="1" t="s">
        <v>12</v>
      </c>
      <c r="F2" s="1" t="s">
        <v>13</v>
      </c>
      <c r="G2" s="1" t="s">
        <v>14</v>
      </c>
      <c r="H2" s="1" t="s">
        <v>15</v>
      </c>
      <c r="I2" s="1" t="s">
        <v>16</v>
      </c>
      <c r="J2" s="1" t="s">
        <v>17</v>
      </c>
      <c r="K2" s="1" t="s">
        <v>18</v>
      </c>
      <c r="L2" s="1" t="s">
        <v>19</v>
      </c>
      <c r="M2" s="1" t="s">
        <v>20</v>
      </c>
      <c r="N2" s="1" t="s">
        <v>21</v>
      </c>
      <c r="O2" s="1" t="s">
        <v>22</v>
      </c>
      <c r="P2" s="1" t="s">
        <v>23</v>
      </c>
    </row>
    <row r="3" spans="1:19" x14ac:dyDescent="0.3">
      <c r="D3" s="1">
        <v>150000</v>
      </c>
      <c r="E3" s="1">
        <f>+D3/12</f>
        <v>12500</v>
      </c>
      <c r="F3" s="1">
        <f>+E3</f>
        <v>12500</v>
      </c>
      <c r="G3" s="1">
        <f t="shared" ref="G3:P3" si="0">+F3</f>
        <v>12500</v>
      </c>
      <c r="H3" s="1">
        <f t="shared" si="0"/>
        <v>12500</v>
      </c>
      <c r="I3" s="1">
        <f t="shared" si="0"/>
        <v>12500</v>
      </c>
      <c r="J3" s="1">
        <f t="shared" si="0"/>
        <v>12500</v>
      </c>
      <c r="K3" s="1">
        <f t="shared" si="0"/>
        <v>12500</v>
      </c>
      <c r="L3" s="1">
        <f t="shared" si="0"/>
        <v>12500</v>
      </c>
      <c r="M3" s="1">
        <f t="shared" si="0"/>
        <v>12500</v>
      </c>
      <c r="N3" s="1">
        <f t="shared" si="0"/>
        <v>12500</v>
      </c>
      <c r="O3" s="1">
        <f t="shared" si="0"/>
        <v>12500</v>
      </c>
      <c r="P3" s="1">
        <f t="shared" si="0"/>
        <v>12500</v>
      </c>
    </row>
    <row r="4" spans="1:19" x14ac:dyDescent="0.3">
      <c r="J4" s="1"/>
      <c r="K4" s="1"/>
    </row>
    <row r="5" spans="1:19" x14ac:dyDescent="0.3">
      <c r="A5" t="s">
        <v>24</v>
      </c>
      <c r="B5" s="3"/>
      <c r="E5" s="3">
        <v>0.2</v>
      </c>
      <c r="F5" s="3">
        <v>0.15</v>
      </c>
      <c r="G5" s="3">
        <v>0.1</v>
      </c>
      <c r="H5" s="3">
        <v>0</v>
      </c>
      <c r="I5" s="3">
        <v>-0.1</v>
      </c>
      <c r="J5" s="3">
        <v>-0.2</v>
      </c>
      <c r="K5" s="3">
        <v>-0.3</v>
      </c>
      <c r="L5" s="3">
        <v>-0.2</v>
      </c>
      <c r="M5" s="3">
        <v>0</v>
      </c>
      <c r="N5" s="3">
        <v>0.1</v>
      </c>
      <c r="O5" s="3">
        <v>0.1</v>
      </c>
      <c r="P5" s="3">
        <v>0.15</v>
      </c>
      <c r="Q5" s="3">
        <f>+SUM(E5:P5)</f>
        <v>0</v>
      </c>
      <c r="R5" t="s">
        <v>25</v>
      </c>
    </row>
    <row r="6" spans="1:19" x14ac:dyDescent="0.3">
      <c r="E6" s="4">
        <f t="shared" ref="E6:P6" si="1">+E3*E5</f>
        <v>2500</v>
      </c>
      <c r="F6" s="4">
        <f t="shared" si="1"/>
        <v>1875</v>
      </c>
      <c r="G6" s="4">
        <f t="shared" si="1"/>
        <v>1250</v>
      </c>
      <c r="H6" s="4">
        <f t="shared" si="1"/>
        <v>0</v>
      </c>
      <c r="I6" s="4">
        <f t="shared" si="1"/>
        <v>-1250</v>
      </c>
      <c r="J6" s="4">
        <f t="shared" si="1"/>
        <v>-2500</v>
      </c>
      <c r="K6" s="4">
        <f t="shared" si="1"/>
        <v>-3750</v>
      </c>
      <c r="L6" s="4">
        <f t="shared" si="1"/>
        <v>-2500</v>
      </c>
      <c r="M6" s="4">
        <f t="shared" si="1"/>
        <v>0</v>
      </c>
      <c r="N6" s="4">
        <f t="shared" si="1"/>
        <v>1250</v>
      </c>
      <c r="O6" s="4">
        <f t="shared" si="1"/>
        <v>1250</v>
      </c>
      <c r="P6" s="4">
        <f t="shared" si="1"/>
        <v>1875</v>
      </c>
      <c r="Q6" t="s">
        <v>36</v>
      </c>
      <c r="S6" t="s">
        <v>9</v>
      </c>
    </row>
    <row r="7" spans="1:19" x14ac:dyDescent="0.3">
      <c r="D7" s="6" t="s">
        <v>26</v>
      </c>
      <c r="E7" s="6">
        <f t="shared" ref="E7:P7" si="2">+E3+E6</f>
        <v>15000</v>
      </c>
      <c r="F7" s="6">
        <f t="shared" si="2"/>
        <v>14375</v>
      </c>
      <c r="G7" s="6">
        <f t="shared" si="2"/>
        <v>13750</v>
      </c>
      <c r="H7" s="6">
        <f t="shared" si="2"/>
        <v>12500</v>
      </c>
      <c r="I7" s="6">
        <f t="shared" si="2"/>
        <v>11250</v>
      </c>
      <c r="J7" s="6">
        <f t="shared" si="2"/>
        <v>10000</v>
      </c>
      <c r="K7" s="6">
        <f t="shared" si="2"/>
        <v>8750</v>
      </c>
      <c r="L7" s="6">
        <f t="shared" si="2"/>
        <v>10000</v>
      </c>
      <c r="M7" s="6">
        <f t="shared" si="2"/>
        <v>12500</v>
      </c>
      <c r="N7" s="6">
        <f t="shared" si="2"/>
        <v>13750</v>
      </c>
      <c r="O7" s="6">
        <f t="shared" si="2"/>
        <v>13750</v>
      </c>
      <c r="P7" s="6">
        <f t="shared" si="2"/>
        <v>14375</v>
      </c>
      <c r="Q7" s="6">
        <f>+SUM(E7:P7)</f>
        <v>150000</v>
      </c>
      <c r="S7" s="1">
        <f>+Q7*120</f>
        <v>18000000</v>
      </c>
    </row>
    <row r="8" spans="1:19" x14ac:dyDescent="0.3">
      <c r="A8" t="s">
        <v>0</v>
      </c>
      <c r="B8" s="2">
        <v>0.1</v>
      </c>
      <c r="C8" s="1" t="s">
        <v>11</v>
      </c>
      <c r="E8" s="7">
        <f>+E7*10%</f>
        <v>1500</v>
      </c>
      <c r="F8" s="7">
        <f t="shared" ref="F8:P8" si="3">+F7*10%</f>
        <v>1437.5</v>
      </c>
      <c r="G8" s="7">
        <f t="shared" si="3"/>
        <v>1375</v>
      </c>
      <c r="H8" s="7">
        <f t="shared" si="3"/>
        <v>1250</v>
      </c>
      <c r="I8" s="7">
        <f t="shared" si="3"/>
        <v>1125</v>
      </c>
      <c r="J8" s="7">
        <f t="shared" si="3"/>
        <v>1000</v>
      </c>
      <c r="K8" s="7">
        <f t="shared" si="3"/>
        <v>875</v>
      </c>
      <c r="L8" s="7">
        <f t="shared" si="3"/>
        <v>1000</v>
      </c>
      <c r="M8" s="7">
        <f t="shared" si="3"/>
        <v>1250</v>
      </c>
      <c r="N8" s="7">
        <f t="shared" si="3"/>
        <v>1375</v>
      </c>
      <c r="O8" s="7">
        <f t="shared" si="3"/>
        <v>1375</v>
      </c>
      <c r="P8" s="7">
        <f t="shared" si="3"/>
        <v>1437.5</v>
      </c>
      <c r="Q8" s="1">
        <f>+SUM(E8:P8)</f>
        <v>15000</v>
      </c>
      <c r="S8" s="1">
        <f t="shared" ref="S8:S23" si="4">+Q8*120</f>
        <v>1800000</v>
      </c>
    </row>
    <row r="9" spans="1:19" x14ac:dyDescent="0.3">
      <c r="B9" s="2"/>
      <c r="E9" s="4">
        <f t="shared" ref="E9:Q9" si="5">+E7+E8</f>
        <v>16500</v>
      </c>
      <c r="F9" s="4">
        <f t="shared" si="5"/>
        <v>15812.5</v>
      </c>
      <c r="G9" s="4">
        <f t="shared" si="5"/>
        <v>15125</v>
      </c>
      <c r="H9" s="4">
        <f t="shared" si="5"/>
        <v>13750</v>
      </c>
      <c r="I9" s="4">
        <f t="shared" si="5"/>
        <v>12375</v>
      </c>
      <c r="J9" s="4">
        <f t="shared" si="5"/>
        <v>11000</v>
      </c>
      <c r="K9" s="4">
        <f t="shared" si="5"/>
        <v>9625</v>
      </c>
      <c r="L9" s="4">
        <f t="shared" si="5"/>
        <v>11000</v>
      </c>
      <c r="M9" s="4">
        <f t="shared" si="5"/>
        <v>13750</v>
      </c>
      <c r="N9" s="4">
        <f t="shared" si="5"/>
        <v>15125</v>
      </c>
      <c r="O9" s="4">
        <f t="shared" si="5"/>
        <v>15125</v>
      </c>
      <c r="P9" s="4">
        <f t="shared" si="5"/>
        <v>15812.5</v>
      </c>
      <c r="Q9" s="4">
        <f t="shared" si="5"/>
        <v>165000</v>
      </c>
      <c r="S9" s="1">
        <f t="shared" si="4"/>
        <v>19800000</v>
      </c>
    </row>
    <row r="10" spans="1:19" x14ac:dyDescent="0.3">
      <c r="A10" t="s">
        <v>1</v>
      </c>
      <c r="B10" s="2">
        <v>0.05</v>
      </c>
      <c r="C10" s="1" t="s">
        <v>11</v>
      </c>
      <c r="E10" s="7">
        <f>+E9*$B$10</f>
        <v>825</v>
      </c>
      <c r="F10" s="7">
        <f t="shared" ref="F10:P10" si="6">+F9*$B$10</f>
        <v>790.625</v>
      </c>
      <c r="G10" s="7">
        <f t="shared" si="6"/>
        <v>756.25</v>
      </c>
      <c r="H10" s="7">
        <f t="shared" si="6"/>
        <v>687.5</v>
      </c>
      <c r="I10" s="7">
        <f t="shared" si="6"/>
        <v>618.75</v>
      </c>
      <c r="J10" s="7">
        <f t="shared" si="6"/>
        <v>550</v>
      </c>
      <c r="K10" s="7">
        <f t="shared" si="6"/>
        <v>481.25</v>
      </c>
      <c r="L10" s="7">
        <f t="shared" si="6"/>
        <v>550</v>
      </c>
      <c r="M10" s="7">
        <f t="shared" si="6"/>
        <v>687.5</v>
      </c>
      <c r="N10" s="7">
        <f t="shared" si="6"/>
        <v>756.25</v>
      </c>
      <c r="O10" s="7">
        <f t="shared" si="6"/>
        <v>756.25</v>
      </c>
      <c r="P10" s="7">
        <f t="shared" si="6"/>
        <v>790.625</v>
      </c>
      <c r="Q10" s="1">
        <f t="shared" ref="Q10" si="7">+SUM(E10:P10)</f>
        <v>8250</v>
      </c>
      <c r="S10" s="1">
        <f t="shared" si="4"/>
        <v>990000</v>
      </c>
    </row>
    <row r="11" spans="1:19" x14ac:dyDescent="0.3">
      <c r="B11" s="2"/>
      <c r="E11" s="4">
        <f>+E9+E10</f>
        <v>17325</v>
      </c>
      <c r="F11" s="4">
        <f t="shared" ref="F11:Q11" si="8">+F9+F10</f>
        <v>16603.125</v>
      </c>
      <c r="G11" s="4">
        <f t="shared" si="8"/>
        <v>15881.25</v>
      </c>
      <c r="H11" s="4">
        <f t="shared" si="8"/>
        <v>14437.5</v>
      </c>
      <c r="I11" s="4">
        <f t="shared" si="8"/>
        <v>12993.75</v>
      </c>
      <c r="J11" s="4">
        <f t="shared" si="8"/>
        <v>11550</v>
      </c>
      <c r="K11" s="4">
        <f t="shared" si="8"/>
        <v>10106.25</v>
      </c>
      <c r="L11" s="4">
        <f t="shared" si="8"/>
        <v>11550</v>
      </c>
      <c r="M11" s="4">
        <f t="shared" si="8"/>
        <v>14437.5</v>
      </c>
      <c r="N11" s="4">
        <f t="shared" si="8"/>
        <v>15881.25</v>
      </c>
      <c r="O11" s="4">
        <f t="shared" si="8"/>
        <v>15881.25</v>
      </c>
      <c r="P11" s="4">
        <f t="shared" si="8"/>
        <v>16603.125</v>
      </c>
      <c r="Q11" s="4">
        <f t="shared" si="8"/>
        <v>173250</v>
      </c>
      <c r="S11" s="1">
        <f t="shared" si="4"/>
        <v>20790000</v>
      </c>
    </row>
    <row r="12" spans="1:19" x14ac:dyDescent="0.3">
      <c r="A12" t="s">
        <v>5</v>
      </c>
      <c r="B12" s="2">
        <v>-0.08</v>
      </c>
      <c r="C12" s="1" t="s">
        <v>6</v>
      </c>
      <c r="E12" s="7"/>
      <c r="F12" s="7"/>
      <c r="G12" s="7">
        <f>+G11*$B$12</f>
        <v>-1270.5</v>
      </c>
      <c r="H12" s="7">
        <f t="shared" ref="H12:P12" si="9">+H11*$B$12</f>
        <v>-1155</v>
      </c>
      <c r="I12" s="7">
        <f t="shared" si="9"/>
        <v>-1039.5</v>
      </c>
      <c r="J12" s="7">
        <f t="shared" si="9"/>
        <v>-924</v>
      </c>
      <c r="K12" s="7">
        <f t="shared" si="9"/>
        <v>-808.5</v>
      </c>
      <c r="L12" s="7">
        <f t="shared" si="9"/>
        <v>-924</v>
      </c>
      <c r="M12" s="7">
        <f t="shared" si="9"/>
        <v>-1155</v>
      </c>
      <c r="N12" s="7">
        <f t="shared" si="9"/>
        <v>-1270.5</v>
      </c>
      <c r="O12" s="7">
        <f t="shared" si="9"/>
        <v>-1270.5</v>
      </c>
      <c r="P12" s="7">
        <f t="shared" si="9"/>
        <v>-1328.25</v>
      </c>
      <c r="Q12" s="1">
        <f t="shared" ref="Q12" si="10">+SUM(E12:P12)</f>
        <v>-11145.75</v>
      </c>
      <c r="S12" s="1">
        <f t="shared" si="4"/>
        <v>-1337490</v>
      </c>
    </row>
    <row r="13" spans="1:19" x14ac:dyDescent="0.3">
      <c r="B13" s="2"/>
      <c r="E13" s="4">
        <f>+E11+E12</f>
        <v>17325</v>
      </c>
      <c r="F13" s="4">
        <f t="shared" ref="F13:Q13" si="11">+F11+F12</f>
        <v>16603.125</v>
      </c>
      <c r="G13" s="4">
        <f t="shared" si="11"/>
        <v>14610.75</v>
      </c>
      <c r="H13" s="4">
        <f t="shared" si="11"/>
        <v>13282.5</v>
      </c>
      <c r="I13" s="4">
        <f t="shared" si="11"/>
        <v>11954.25</v>
      </c>
      <c r="J13" s="4">
        <f t="shared" si="11"/>
        <v>10626</v>
      </c>
      <c r="K13" s="4">
        <f t="shared" si="11"/>
        <v>9297.75</v>
      </c>
      <c r="L13" s="4">
        <f t="shared" si="11"/>
        <v>10626</v>
      </c>
      <c r="M13" s="4">
        <f t="shared" si="11"/>
        <v>13282.5</v>
      </c>
      <c r="N13" s="4">
        <f t="shared" si="11"/>
        <v>14610.75</v>
      </c>
      <c r="O13" s="4">
        <f t="shared" si="11"/>
        <v>14610.75</v>
      </c>
      <c r="P13" s="4">
        <f t="shared" si="11"/>
        <v>15274.875</v>
      </c>
      <c r="Q13" s="4">
        <f t="shared" si="11"/>
        <v>162104.25</v>
      </c>
      <c r="S13" s="1">
        <f t="shared" si="4"/>
        <v>19452510</v>
      </c>
    </row>
    <row r="14" spans="1:19" x14ac:dyDescent="0.3">
      <c r="A14" t="s">
        <v>7</v>
      </c>
      <c r="B14" s="2">
        <v>-0.05</v>
      </c>
      <c r="C14" s="1" t="s">
        <v>8</v>
      </c>
      <c r="E14" s="7"/>
      <c r="F14" s="7"/>
      <c r="G14" s="7"/>
      <c r="H14" s="7"/>
      <c r="I14" s="7"/>
      <c r="J14" s="7">
        <f>+J13*$B$14</f>
        <v>-531.30000000000007</v>
      </c>
      <c r="K14" s="7">
        <f t="shared" ref="K14:P14" si="12">+K13*$B$14</f>
        <v>-464.88750000000005</v>
      </c>
      <c r="L14" s="7">
        <f t="shared" si="12"/>
        <v>-531.30000000000007</v>
      </c>
      <c r="M14" s="7">
        <f t="shared" si="12"/>
        <v>-664.125</v>
      </c>
      <c r="N14" s="7">
        <f t="shared" si="12"/>
        <v>-730.53750000000002</v>
      </c>
      <c r="O14" s="7">
        <f t="shared" si="12"/>
        <v>-730.53750000000002</v>
      </c>
      <c r="P14" s="7">
        <f t="shared" si="12"/>
        <v>-763.74375000000009</v>
      </c>
      <c r="Q14" s="1">
        <f t="shared" ref="Q14" si="13">+SUM(E14:P14)</f>
        <v>-4416.4312499999996</v>
      </c>
      <c r="S14" s="1">
        <f t="shared" si="4"/>
        <v>-529971.75</v>
      </c>
    </row>
    <row r="15" spans="1:19" x14ac:dyDescent="0.3">
      <c r="B15" s="2"/>
      <c r="E15" s="4">
        <f>+E13+E14</f>
        <v>17325</v>
      </c>
      <c r="F15" s="4">
        <f t="shared" ref="F15" si="14">+F13+F14</f>
        <v>16603.125</v>
      </c>
      <c r="G15" s="4">
        <f t="shared" ref="G15" si="15">+G13+G14</f>
        <v>14610.75</v>
      </c>
      <c r="H15" s="4">
        <f t="shared" ref="H15" si="16">+H13+H14</f>
        <v>13282.5</v>
      </c>
      <c r="I15" s="4">
        <f t="shared" ref="I15" si="17">+I13+I14</f>
        <v>11954.25</v>
      </c>
      <c r="J15" s="4">
        <f t="shared" ref="J15" si="18">+J13+J14</f>
        <v>10094.700000000001</v>
      </c>
      <c r="K15" s="4">
        <f t="shared" ref="K15" si="19">+K13+K14</f>
        <v>8832.8624999999993</v>
      </c>
      <c r="L15" s="4">
        <f t="shared" ref="L15" si="20">+L13+L14</f>
        <v>10094.700000000001</v>
      </c>
      <c r="M15" s="4">
        <f t="shared" ref="M15" si="21">+M13+M14</f>
        <v>12618.375</v>
      </c>
      <c r="N15" s="4">
        <f t="shared" ref="N15" si="22">+N13+N14</f>
        <v>13880.2125</v>
      </c>
      <c r="O15" s="4">
        <f t="shared" ref="O15" si="23">+O13+O14</f>
        <v>13880.2125</v>
      </c>
      <c r="P15" s="4">
        <f t="shared" ref="P15" si="24">+P13+P14</f>
        <v>14511.13125</v>
      </c>
      <c r="Q15" s="4">
        <f t="shared" ref="Q15" si="25">+Q13+Q14</f>
        <v>157687.81875000001</v>
      </c>
      <c r="S15" s="1">
        <f t="shared" si="4"/>
        <v>18922538.25</v>
      </c>
    </row>
    <row r="16" spans="1:19" x14ac:dyDescent="0.3">
      <c r="A16" t="s">
        <v>2</v>
      </c>
      <c r="B16" s="2">
        <v>0.2</v>
      </c>
      <c r="C16" s="1" t="s">
        <v>31</v>
      </c>
      <c r="E16" s="7"/>
      <c r="F16" s="7"/>
      <c r="G16" s="7"/>
      <c r="H16" s="7"/>
      <c r="I16" s="7"/>
      <c r="J16" s="7"/>
      <c r="K16" s="7">
        <f>+K15*$B$16</f>
        <v>1766.5725</v>
      </c>
      <c r="L16" s="7">
        <f t="shared" ref="L16:P16" si="26">+L15*$B$16</f>
        <v>2018.9400000000003</v>
      </c>
      <c r="M16" s="7">
        <f t="shared" si="26"/>
        <v>2523.6750000000002</v>
      </c>
      <c r="N16" s="7">
        <f t="shared" si="26"/>
        <v>2776.0425</v>
      </c>
      <c r="O16" s="7">
        <f t="shared" si="26"/>
        <v>2776.0425</v>
      </c>
      <c r="P16" s="7">
        <f t="shared" si="26"/>
        <v>2902.2262500000002</v>
      </c>
      <c r="Q16" s="1">
        <f t="shared" ref="Q16" si="27">+SUM(E16:P16)</f>
        <v>14763.498749999999</v>
      </c>
      <c r="S16" s="1">
        <f t="shared" si="4"/>
        <v>1771619.8499999999</v>
      </c>
    </row>
    <row r="17" spans="1:19" x14ac:dyDescent="0.3">
      <c r="B17" s="2"/>
      <c r="E17" s="4">
        <f>+E15+E16</f>
        <v>17325</v>
      </c>
      <c r="F17" s="4">
        <f t="shared" ref="F17" si="28">+F15+F16</f>
        <v>16603.125</v>
      </c>
      <c r="G17" s="4">
        <f t="shared" ref="G17" si="29">+G15+G16</f>
        <v>14610.75</v>
      </c>
      <c r="H17" s="4">
        <f t="shared" ref="H17" si="30">+H15+H16</f>
        <v>13282.5</v>
      </c>
      <c r="I17" s="4">
        <f t="shared" ref="I17" si="31">+I15+I16</f>
        <v>11954.25</v>
      </c>
      <c r="J17" s="4">
        <f t="shared" ref="J17" si="32">+J15+J16</f>
        <v>10094.700000000001</v>
      </c>
      <c r="K17" s="4">
        <f t="shared" ref="K17" si="33">+K15+K16</f>
        <v>10599.434999999999</v>
      </c>
      <c r="L17" s="4">
        <f t="shared" ref="L17" si="34">+L15+L16</f>
        <v>12113.640000000001</v>
      </c>
      <c r="M17" s="4">
        <f t="shared" ref="M17" si="35">+M15+M16</f>
        <v>15142.05</v>
      </c>
      <c r="N17" s="4">
        <f t="shared" ref="N17" si="36">+N15+N16</f>
        <v>16656.255000000001</v>
      </c>
      <c r="O17" s="4">
        <f t="shared" ref="O17" si="37">+O15+O16</f>
        <v>16656.255000000001</v>
      </c>
      <c r="P17" s="4">
        <f t="shared" ref="P17" si="38">+P15+P16</f>
        <v>17413.357500000002</v>
      </c>
      <c r="Q17" s="4">
        <f t="shared" ref="Q17" si="39">+Q15+Q16</f>
        <v>172451.3175</v>
      </c>
      <c r="S17" s="1">
        <f t="shared" si="4"/>
        <v>20694158.100000001</v>
      </c>
    </row>
    <row r="18" spans="1:19" x14ac:dyDescent="0.3">
      <c r="A18" t="s">
        <v>37</v>
      </c>
      <c r="B18" s="3">
        <v>0.08</v>
      </c>
      <c r="C18" s="1" t="s">
        <v>33</v>
      </c>
      <c r="E18" s="7"/>
      <c r="F18" s="7"/>
      <c r="G18" s="7"/>
      <c r="H18" s="7"/>
      <c r="I18" s="7"/>
      <c r="J18" s="7"/>
      <c r="K18" s="7"/>
      <c r="L18" s="7"/>
      <c r="M18" s="7">
        <f>-M12</f>
        <v>1155</v>
      </c>
      <c r="N18" s="7">
        <f t="shared" ref="N18:P18" si="40">-N12</f>
        <v>1270.5</v>
      </c>
      <c r="O18" s="7">
        <f t="shared" si="40"/>
        <v>1270.5</v>
      </c>
      <c r="P18" s="7">
        <f t="shared" si="40"/>
        <v>1328.25</v>
      </c>
      <c r="Q18" s="1">
        <f t="shared" ref="Q18" si="41">+SUM(E18:P18)</f>
        <v>5024.25</v>
      </c>
      <c r="S18" s="1">
        <f t="shared" si="4"/>
        <v>602910</v>
      </c>
    </row>
    <row r="19" spans="1:19" x14ac:dyDescent="0.3">
      <c r="B19" s="3"/>
      <c r="E19" s="4">
        <f>+E17+E18</f>
        <v>17325</v>
      </c>
      <c r="F19" s="4">
        <f t="shared" ref="F19" si="42">+F17+F18</f>
        <v>16603.125</v>
      </c>
      <c r="G19" s="4">
        <f t="shared" ref="G19" si="43">+G17+G18</f>
        <v>14610.75</v>
      </c>
      <c r="H19" s="4">
        <f t="shared" ref="H19" si="44">+H17+H18</f>
        <v>13282.5</v>
      </c>
      <c r="I19" s="4">
        <f t="shared" ref="I19" si="45">+I17+I18</f>
        <v>11954.25</v>
      </c>
      <c r="J19" s="4">
        <f t="shared" ref="J19" si="46">+J17+J18</f>
        <v>10094.700000000001</v>
      </c>
      <c r="K19" s="4">
        <f t="shared" ref="K19" si="47">+K17+K18</f>
        <v>10599.434999999999</v>
      </c>
      <c r="L19" s="4">
        <f t="shared" ref="L19" si="48">+L17+L18</f>
        <v>12113.640000000001</v>
      </c>
      <c r="M19" s="4">
        <f t="shared" ref="M19" si="49">+M17+M18</f>
        <v>16297.05</v>
      </c>
      <c r="N19" s="4">
        <f t="shared" ref="N19" si="50">+N17+N18</f>
        <v>17926.755000000001</v>
      </c>
      <c r="O19" s="4">
        <f t="shared" ref="O19" si="51">+O17+O18</f>
        <v>17926.755000000001</v>
      </c>
      <c r="P19" s="4">
        <f t="shared" ref="P19" si="52">+P17+P18</f>
        <v>18741.607500000002</v>
      </c>
      <c r="Q19" s="4">
        <f t="shared" ref="Q19" si="53">+Q17+Q18</f>
        <v>177475.5675</v>
      </c>
      <c r="S19" s="1">
        <f t="shared" si="4"/>
        <v>21297068.100000001</v>
      </c>
    </row>
    <row r="20" spans="1:19" x14ac:dyDescent="0.3">
      <c r="A20" t="s">
        <v>30</v>
      </c>
      <c r="B20" s="3">
        <v>0.05</v>
      </c>
      <c r="C20" s="1" t="s">
        <v>34</v>
      </c>
      <c r="E20" s="7"/>
      <c r="F20" s="7"/>
      <c r="G20" s="7"/>
      <c r="H20" s="7"/>
      <c r="I20" s="7"/>
      <c r="J20" s="7"/>
      <c r="K20" s="7"/>
      <c r="L20" s="7"/>
      <c r="M20" s="7"/>
      <c r="N20" s="7">
        <f>+N19*$B$20</f>
        <v>896.33775000000014</v>
      </c>
      <c r="O20" s="7">
        <f t="shared" ref="O20:P20" si="54">+O19*$B$20</f>
        <v>896.33775000000014</v>
      </c>
      <c r="P20" s="7">
        <f t="shared" si="54"/>
        <v>937.08037500000012</v>
      </c>
      <c r="Q20" s="1">
        <f t="shared" ref="Q20" si="55">+SUM(E20:P20)</f>
        <v>2729.7558750000003</v>
      </c>
      <c r="S20" s="1">
        <f t="shared" si="4"/>
        <v>327570.70500000002</v>
      </c>
    </row>
    <row r="21" spans="1:19" x14ac:dyDescent="0.3">
      <c r="B21" s="3"/>
      <c r="E21" s="4">
        <f>+E19+E20</f>
        <v>17325</v>
      </c>
      <c r="F21" s="4">
        <f t="shared" ref="F21" si="56">+F19+F20</f>
        <v>16603.125</v>
      </c>
      <c r="G21" s="4">
        <f t="shared" ref="G21" si="57">+G19+G20</f>
        <v>14610.75</v>
      </c>
      <c r="H21" s="4">
        <f t="shared" ref="H21" si="58">+H19+H20</f>
        <v>13282.5</v>
      </c>
      <c r="I21" s="4">
        <f t="shared" ref="I21" si="59">+I19+I20</f>
        <v>11954.25</v>
      </c>
      <c r="J21" s="4">
        <f t="shared" ref="J21" si="60">+J19+J20</f>
        <v>10094.700000000001</v>
      </c>
      <c r="K21" s="4">
        <f t="shared" ref="K21" si="61">+K19+K20</f>
        <v>10599.434999999999</v>
      </c>
      <c r="L21" s="4">
        <f t="shared" ref="L21" si="62">+L19+L20</f>
        <v>12113.640000000001</v>
      </c>
      <c r="M21" s="4">
        <f t="shared" ref="M21" si="63">+M19+M20</f>
        <v>16297.05</v>
      </c>
      <c r="N21" s="4">
        <f t="shared" ref="N21" si="64">+N19+N20</f>
        <v>18823.09275</v>
      </c>
      <c r="O21" s="4">
        <f t="shared" ref="O21" si="65">+O19+O20</f>
        <v>18823.09275</v>
      </c>
      <c r="P21" s="4">
        <f t="shared" ref="P21" si="66">+P19+P20</f>
        <v>19678.687875000003</v>
      </c>
      <c r="Q21" s="4">
        <f t="shared" ref="Q21" si="67">+Q19+Q20</f>
        <v>180205.32337500001</v>
      </c>
      <c r="S21" s="1">
        <f t="shared" si="4"/>
        <v>21624638.805</v>
      </c>
    </row>
    <row r="22" spans="1:19" x14ac:dyDescent="0.3">
      <c r="A22" t="s">
        <v>10</v>
      </c>
      <c r="B22" s="3">
        <v>0.1</v>
      </c>
      <c r="C22" s="1" t="s">
        <v>35</v>
      </c>
      <c r="E22" s="7"/>
      <c r="F22" s="7"/>
      <c r="G22" s="7"/>
      <c r="H22" s="7"/>
      <c r="I22" s="7"/>
      <c r="J22" s="7"/>
      <c r="K22" s="7"/>
      <c r="L22" s="7"/>
      <c r="M22" s="7"/>
      <c r="N22" s="7"/>
      <c r="O22" s="7">
        <f>+O21*$B$22</f>
        <v>1882.3092750000001</v>
      </c>
      <c r="P22" s="7">
        <f>+P21*$B$22</f>
        <v>1967.8687875000005</v>
      </c>
      <c r="Q22" s="1">
        <f t="shared" ref="Q22" si="68">+SUM(E22:P22)</f>
        <v>3850.1780625000006</v>
      </c>
      <c r="S22" s="1">
        <f t="shared" si="4"/>
        <v>462021.36750000005</v>
      </c>
    </row>
    <row r="23" spans="1:19" x14ac:dyDescent="0.3">
      <c r="D23" s="6" t="s">
        <v>36</v>
      </c>
      <c r="E23" s="5">
        <f>+E21+E22</f>
        <v>17325</v>
      </c>
      <c r="F23" s="5">
        <f t="shared" ref="F23" si="69">+F21+F22</f>
        <v>16603.125</v>
      </c>
      <c r="G23" s="5">
        <f t="shared" ref="G23" si="70">+G21+G22</f>
        <v>14610.75</v>
      </c>
      <c r="H23" s="5">
        <f t="shared" ref="H23" si="71">+H21+H22</f>
        <v>13282.5</v>
      </c>
      <c r="I23" s="5">
        <f t="shared" ref="I23" si="72">+I21+I22</f>
        <v>11954.25</v>
      </c>
      <c r="J23" s="5">
        <f t="shared" ref="J23" si="73">+J21+J22</f>
        <v>10094.700000000001</v>
      </c>
      <c r="K23" s="5">
        <f t="shared" ref="K23" si="74">+K21+K22</f>
        <v>10599.434999999999</v>
      </c>
      <c r="L23" s="5">
        <f t="shared" ref="L23" si="75">+L21+L22</f>
        <v>12113.640000000001</v>
      </c>
      <c r="M23" s="5">
        <f t="shared" ref="M23" si="76">+M21+M22</f>
        <v>16297.05</v>
      </c>
      <c r="N23" s="5">
        <f t="shared" ref="N23" si="77">+N21+N22</f>
        <v>18823.09275</v>
      </c>
      <c r="O23" s="5">
        <f t="shared" ref="O23" si="78">+O21+O22</f>
        <v>20705.402024999999</v>
      </c>
      <c r="P23" s="5">
        <f t="shared" ref="P23" si="79">+P21+P22</f>
        <v>21646.556662500003</v>
      </c>
      <c r="Q23" s="5">
        <f t="shared" ref="Q23" si="80">+Q21+Q22</f>
        <v>184055.5014375</v>
      </c>
      <c r="S23" s="1">
        <f t="shared" si="4"/>
        <v>22086660.172499999</v>
      </c>
    </row>
    <row r="24" spans="1:19" x14ac:dyDescent="0.3">
      <c r="J24" s="1"/>
      <c r="K24" s="1"/>
      <c r="L24" s="1"/>
      <c r="M24" s="1"/>
      <c r="N24" s="1"/>
      <c r="O24" s="1"/>
      <c r="P24" s="1"/>
      <c r="Q24" s="1"/>
    </row>
    <row r="25" spans="1:19" x14ac:dyDescent="0.3">
      <c r="D25" s="6" t="s">
        <v>27</v>
      </c>
      <c r="E25" s="1">
        <v>120</v>
      </c>
      <c r="F25" s="1">
        <v>120</v>
      </c>
      <c r="G25" s="1">
        <v>120</v>
      </c>
      <c r="H25" s="1">
        <v>120</v>
      </c>
      <c r="I25" s="1">
        <v>120</v>
      </c>
      <c r="J25" s="1">
        <v>120</v>
      </c>
      <c r="K25" s="1">
        <v>120</v>
      </c>
      <c r="L25" s="1">
        <v>120</v>
      </c>
      <c r="M25" s="1">
        <v>120</v>
      </c>
      <c r="N25" s="1">
        <v>120</v>
      </c>
      <c r="O25" s="1">
        <v>120</v>
      </c>
      <c r="P25" s="1">
        <v>120</v>
      </c>
    </row>
    <row r="26" spans="1:19" x14ac:dyDescent="0.3">
      <c r="D26" s="1" t="s">
        <v>29</v>
      </c>
      <c r="E26" s="1">
        <f>+E23*E25</f>
        <v>2079000</v>
      </c>
      <c r="F26" s="1">
        <f t="shared" ref="F26:P26" si="81">+F23*F25</f>
        <v>1992375</v>
      </c>
      <c r="G26" s="1">
        <f t="shared" si="81"/>
        <v>1753290</v>
      </c>
      <c r="H26" s="1">
        <f t="shared" si="81"/>
        <v>1593900</v>
      </c>
      <c r="I26" s="1">
        <f t="shared" si="81"/>
        <v>1434510</v>
      </c>
      <c r="J26" s="1">
        <f t="shared" si="81"/>
        <v>1211364</v>
      </c>
      <c r="K26" s="1">
        <f t="shared" si="81"/>
        <v>1271932.2</v>
      </c>
      <c r="L26" s="1">
        <f t="shared" si="81"/>
        <v>1453636.8</v>
      </c>
      <c r="M26" s="1">
        <f t="shared" si="81"/>
        <v>1955646</v>
      </c>
      <c r="N26" s="1">
        <f t="shared" si="81"/>
        <v>2258771.13</v>
      </c>
      <c r="O26" s="1">
        <f t="shared" si="81"/>
        <v>2484648.2429999998</v>
      </c>
      <c r="P26" s="1">
        <f t="shared" si="81"/>
        <v>2597586.7995000002</v>
      </c>
      <c r="Q26" s="1">
        <f>+SUM(E26:P26)</f>
        <v>22086660.172499999</v>
      </c>
      <c r="S26" s="1"/>
    </row>
    <row r="28" spans="1:19" x14ac:dyDescent="0.3">
      <c r="A28" t="s">
        <v>28</v>
      </c>
      <c r="B28" s="2">
        <v>-0.05</v>
      </c>
      <c r="C28" s="1" t="s">
        <v>33</v>
      </c>
      <c r="E28" s="7"/>
      <c r="F28" s="7"/>
      <c r="G28" s="7"/>
      <c r="H28" s="7"/>
      <c r="I28" s="7"/>
      <c r="J28" s="7"/>
      <c r="K28" s="7"/>
      <c r="L28" s="7"/>
      <c r="M28" s="7">
        <f>M26*$B$28</f>
        <v>-97782.3</v>
      </c>
      <c r="N28" s="7">
        <f t="shared" ref="N28:P28" si="82">N26*$B$28</f>
        <v>-112938.55650000001</v>
      </c>
      <c r="O28" s="7">
        <f t="shared" si="82"/>
        <v>-124232.41214999999</v>
      </c>
      <c r="P28" s="7">
        <f t="shared" si="82"/>
        <v>-129879.33997500001</v>
      </c>
      <c r="Q28" s="1">
        <f t="shared" ref="Q28" si="83">+SUM(E28:P28)</f>
        <v>-464832.60862499999</v>
      </c>
      <c r="S28" s="1"/>
    </row>
    <row r="29" spans="1:19" x14ac:dyDescent="0.3">
      <c r="D29" s="6" t="s">
        <v>9</v>
      </c>
      <c r="E29" s="4">
        <f t="shared" ref="E29:L29" si="84">+E26+E28</f>
        <v>2079000</v>
      </c>
      <c r="F29" s="4">
        <f t="shared" si="84"/>
        <v>1992375</v>
      </c>
      <c r="G29" s="4">
        <f t="shared" si="84"/>
        <v>1753290</v>
      </c>
      <c r="H29" s="4">
        <f t="shared" si="84"/>
        <v>1593900</v>
      </c>
      <c r="I29" s="4">
        <f t="shared" si="84"/>
        <v>1434510</v>
      </c>
      <c r="J29" s="4">
        <f t="shared" si="84"/>
        <v>1211364</v>
      </c>
      <c r="K29" s="4">
        <f t="shared" si="84"/>
        <v>1271932.2</v>
      </c>
      <c r="L29" s="4">
        <f t="shared" si="84"/>
        <v>1453636.8</v>
      </c>
      <c r="M29" s="4">
        <f>+M26+M28</f>
        <v>1857863.7</v>
      </c>
      <c r="N29" s="4">
        <f t="shared" ref="N29:Q29" si="85">+N26+N28</f>
        <v>2145832.5734999999</v>
      </c>
      <c r="O29" s="4">
        <f t="shared" si="85"/>
        <v>2360415.8308499996</v>
      </c>
      <c r="P29" s="4">
        <f t="shared" si="85"/>
        <v>2467707.4595250003</v>
      </c>
      <c r="Q29" s="4">
        <f t="shared" si="85"/>
        <v>21621827.563875001</v>
      </c>
      <c r="S29" s="1"/>
    </row>
    <row r="31" spans="1:19" x14ac:dyDescent="0.3">
      <c r="A31" t="s">
        <v>4</v>
      </c>
      <c r="B31" s="3"/>
      <c r="C31" s="1" t="s">
        <v>32</v>
      </c>
      <c r="D31" s="6" t="s">
        <v>36</v>
      </c>
      <c r="E31" s="7"/>
      <c r="F31" s="7"/>
      <c r="G31" s="7"/>
      <c r="H31" s="7"/>
      <c r="I31" s="7"/>
      <c r="J31" s="7"/>
      <c r="K31" s="7"/>
      <c r="L31" s="7">
        <v>1000</v>
      </c>
      <c r="M31" s="7">
        <v>1000</v>
      </c>
      <c r="N31" s="7">
        <v>1500</v>
      </c>
      <c r="O31" s="7">
        <v>1500</v>
      </c>
      <c r="P31" s="7">
        <v>2000</v>
      </c>
      <c r="Q31" s="1">
        <f>+SUM(E31:P31)</f>
        <v>7000</v>
      </c>
    </row>
    <row r="32" spans="1:19" x14ac:dyDescent="0.3">
      <c r="B32" s="3"/>
      <c r="D32" s="6" t="s">
        <v>27</v>
      </c>
      <c r="E32" s="7"/>
      <c r="F32" s="7"/>
      <c r="G32" s="7"/>
      <c r="H32" s="7"/>
      <c r="I32" s="7"/>
      <c r="J32" s="7"/>
      <c r="K32" s="7"/>
      <c r="L32" s="7">
        <v>100</v>
      </c>
      <c r="M32" s="7">
        <v>100</v>
      </c>
      <c r="N32" s="7">
        <v>100</v>
      </c>
      <c r="O32" s="7">
        <v>100</v>
      </c>
      <c r="P32" s="7">
        <v>100</v>
      </c>
      <c r="Q32" s="1"/>
    </row>
    <row r="33" spans="2:17" x14ac:dyDescent="0.3">
      <c r="B33" s="3"/>
      <c r="D33" s="1" t="s">
        <v>29</v>
      </c>
      <c r="E33" s="4">
        <f>+E31*E32</f>
        <v>0</v>
      </c>
      <c r="F33" s="4">
        <f t="shared" ref="F33:P33" si="86">+F31*F32</f>
        <v>0</v>
      </c>
      <c r="G33" s="4">
        <f t="shared" si="86"/>
        <v>0</v>
      </c>
      <c r="H33" s="4">
        <f t="shared" si="86"/>
        <v>0</v>
      </c>
      <c r="I33" s="4">
        <f t="shared" si="86"/>
        <v>0</v>
      </c>
      <c r="J33" s="4">
        <f t="shared" si="86"/>
        <v>0</v>
      </c>
      <c r="K33" s="4">
        <f t="shared" si="86"/>
        <v>0</v>
      </c>
      <c r="L33" s="4">
        <f t="shared" si="86"/>
        <v>100000</v>
      </c>
      <c r="M33" s="4">
        <f t="shared" si="86"/>
        <v>100000</v>
      </c>
      <c r="N33" s="4">
        <f t="shared" si="86"/>
        <v>150000</v>
      </c>
      <c r="O33" s="4">
        <f t="shared" si="86"/>
        <v>150000</v>
      </c>
      <c r="P33" s="4">
        <f t="shared" si="86"/>
        <v>200000</v>
      </c>
      <c r="Q33" s="4">
        <f>+SUM(E33:P33)</f>
        <v>700000</v>
      </c>
    </row>
    <row r="36" spans="2:17" x14ac:dyDescent="0.3">
      <c r="D36" s="6" t="s">
        <v>38</v>
      </c>
      <c r="E36" s="6">
        <f t="shared" ref="E36:P36" si="87">+E23+E31</f>
        <v>17325</v>
      </c>
      <c r="F36" s="6">
        <f t="shared" si="87"/>
        <v>16603.125</v>
      </c>
      <c r="G36" s="6">
        <f t="shared" si="87"/>
        <v>14610.75</v>
      </c>
      <c r="H36" s="6">
        <f t="shared" si="87"/>
        <v>13282.5</v>
      </c>
      <c r="I36" s="6">
        <f t="shared" si="87"/>
        <v>11954.25</v>
      </c>
      <c r="J36" s="6">
        <f t="shared" si="87"/>
        <v>10094.700000000001</v>
      </c>
      <c r="K36" s="6">
        <f t="shared" si="87"/>
        <v>10599.434999999999</v>
      </c>
      <c r="L36" s="6">
        <f t="shared" si="87"/>
        <v>13113.640000000001</v>
      </c>
      <c r="M36" s="6">
        <f t="shared" si="87"/>
        <v>17297.05</v>
      </c>
      <c r="N36" s="6">
        <f t="shared" si="87"/>
        <v>20323.09275</v>
      </c>
      <c r="O36" s="6">
        <f t="shared" si="87"/>
        <v>22205.402024999999</v>
      </c>
      <c r="P36" s="6">
        <f t="shared" si="87"/>
        <v>23646.556662500003</v>
      </c>
      <c r="Q36" s="6">
        <f>+SUM(E36:P36)</f>
        <v>191055.50143749997</v>
      </c>
    </row>
    <row r="37" spans="2:17" x14ac:dyDescent="0.3">
      <c r="D37" s="6" t="s">
        <v>39</v>
      </c>
      <c r="E37" s="6">
        <f t="shared" ref="E37:P37" si="88">+E29+E33</f>
        <v>2079000</v>
      </c>
      <c r="F37" s="6">
        <f t="shared" si="88"/>
        <v>1992375</v>
      </c>
      <c r="G37" s="6">
        <f t="shared" si="88"/>
        <v>1753290</v>
      </c>
      <c r="H37" s="6">
        <f t="shared" si="88"/>
        <v>1593900</v>
      </c>
      <c r="I37" s="6">
        <f t="shared" si="88"/>
        <v>1434510</v>
      </c>
      <c r="J37" s="6">
        <f t="shared" si="88"/>
        <v>1211364</v>
      </c>
      <c r="K37" s="6">
        <f t="shared" si="88"/>
        <v>1271932.2</v>
      </c>
      <c r="L37" s="6">
        <f t="shared" si="88"/>
        <v>1553636.8</v>
      </c>
      <c r="M37" s="6">
        <f t="shared" si="88"/>
        <v>1957863.7</v>
      </c>
      <c r="N37" s="6">
        <f t="shared" si="88"/>
        <v>2295832.5734999999</v>
      </c>
      <c r="O37" s="6">
        <f t="shared" si="88"/>
        <v>2510415.8308499996</v>
      </c>
      <c r="P37" s="6">
        <f t="shared" si="88"/>
        <v>2667707.4595250003</v>
      </c>
      <c r="Q37" s="6">
        <f>+SUM(E37:P37)</f>
        <v>22321827.563875001</v>
      </c>
    </row>
  </sheetData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236F60-0F8D-422D-8317-5306ADC29090}">
  <dimension ref="A2:S32"/>
  <sheetViews>
    <sheetView tabSelected="1" zoomScale="140" zoomScaleNormal="140" workbookViewId="0">
      <pane xSplit="3" ySplit="2" topLeftCell="D3" activePane="bottomRight" state="frozen"/>
      <selection pane="topRight" activeCell="E1" sqref="E1"/>
      <selection pane="bottomLeft" activeCell="A3" sqref="A3"/>
      <selection pane="bottomRight" activeCell="C1" sqref="C1"/>
    </sheetView>
  </sheetViews>
  <sheetFormatPr defaultRowHeight="14.4" x14ac:dyDescent="0.3"/>
  <cols>
    <col min="1" max="1" width="34.21875" bestFit="1" customWidth="1"/>
    <col min="2" max="2" width="5.109375" bestFit="1" customWidth="1"/>
    <col min="3" max="3" width="13.33203125" style="1" customWidth="1"/>
    <col min="4" max="4" width="11" style="1" bestFit="1" customWidth="1"/>
    <col min="5" max="9" width="9.109375" style="1" bestFit="1" customWidth="1"/>
    <col min="10" max="16" width="9.109375" bestFit="1" customWidth="1"/>
    <col min="17" max="17" width="10.109375" bestFit="1" customWidth="1"/>
    <col min="18" max="18" width="3.21875" customWidth="1"/>
    <col min="19" max="19" width="12.6640625" bestFit="1" customWidth="1"/>
  </cols>
  <sheetData>
    <row r="2" spans="1:19" x14ac:dyDescent="0.3">
      <c r="D2" s="1" t="s">
        <v>3</v>
      </c>
      <c r="E2" s="1" t="s">
        <v>12</v>
      </c>
      <c r="F2" s="1" t="s">
        <v>13</v>
      </c>
      <c r="G2" s="1" t="s">
        <v>14</v>
      </c>
      <c r="H2" s="1" t="s">
        <v>15</v>
      </c>
      <c r="I2" s="1" t="s">
        <v>16</v>
      </c>
      <c r="J2" s="1" t="s">
        <v>17</v>
      </c>
      <c r="K2" s="1" t="s">
        <v>18</v>
      </c>
      <c r="L2" s="1" t="s">
        <v>19</v>
      </c>
      <c r="M2" s="1" t="s">
        <v>20</v>
      </c>
      <c r="N2" s="1" t="s">
        <v>21</v>
      </c>
      <c r="O2" s="1" t="s">
        <v>22</v>
      </c>
      <c r="P2" s="1" t="s">
        <v>23</v>
      </c>
    </row>
    <row r="3" spans="1:19" x14ac:dyDescent="0.3">
      <c r="D3" s="1">
        <v>150000</v>
      </c>
      <c r="E3" s="1">
        <f>+D3/12</f>
        <v>12500</v>
      </c>
      <c r="F3" s="1">
        <f>+E3</f>
        <v>12500</v>
      </c>
      <c r="G3" s="1">
        <f t="shared" ref="G3:P3" si="0">+F3</f>
        <v>12500</v>
      </c>
      <c r="H3" s="1">
        <f t="shared" si="0"/>
        <v>12500</v>
      </c>
      <c r="I3" s="1">
        <f t="shared" si="0"/>
        <v>12500</v>
      </c>
      <c r="J3" s="1">
        <f t="shared" si="0"/>
        <v>12500</v>
      </c>
      <c r="K3" s="1">
        <f t="shared" si="0"/>
        <v>12500</v>
      </c>
      <c r="L3" s="1">
        <f t="shared" si="0"/>
        <v>12500</v>
      </c>
      <c r="M3" s="1">
        <f t="shared" si="0"/>
        <v>12500</v>
      </c>
      <c r="N3" s="1">
        <f t="shared" si="0"/>
        <v>12500</v>
      </c>
      <c r="O3" s="1">
        <f t="shared" si="0"/>
        <v>12500</v>
      </c>
      <c r="P3" s="1">
        <f t="shared" si="0"/>
        <v>12500</v>
      </c>
      <c r="Q3" s="1">
        <f>+SUM(E3:P3)</f>
        <v>150000</v>
      </c>
      <c r="S3" s="1">
        <f>+Q3*120</f>
        <v>18000000</v>
      </c>
    </row>
    <row r="4" spans="1:19" x14ac:dyDescent="0.3">
      <c r="J4" s="1"/>
      <c r="K4" s="1"/>
    </row>
    <row r="5" spans="1:19" x14ac:dyDescent="0.3">
      <c r="A5" t="s">
        <v>24</v>
      </c>
      <c r="B5" s="3"/>
      <c r="E5" s="3">
        <v>-0.25</v>
      </c>
      <c r="F5" s="3">
        <v>-0.1</v>
      </c>
      <c r="G5" s="3">
        <v>-0.05</v>
      </c>
      <c r="H5" s="3">
        <v>0</v>
      </c>
      <c r="I5" s="3">
        <v>0.05</v>
      </c>
      <c r="J5" s="3">
        <v>0.1</v>
      </c>
      <c r="K5" s="3">
        <v>0.3</v>
      </c>
      <c r="L5" s="3">
        <v>0.2</v>
      </c>
      <c r="M5" s="3">
        <v>0</v>
      </c>
      <c r="N5" s="3">
        <v>0</v>
      </c>
      <c r="O5" s="3">
        <v>-0.1</v>
      </c>
      <c r="P5" s="3">
        <v>-0.2</v>
      </c>
      <c r="Q5" s="3">
        <f>+SUM(E5:P5)</f>
        <v>-5.0000000000000017E-2</v>
      </c>
      <c r="R5" t="s">
        <v>25</v>
      </c>
    </row>
    <row r="6" spans="1:19" x14ac:dyDescent="0.3"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t="s">
        <v>36</v>
      </c>
      <c r="S6" t="s">
        <v>9</v>
      </c>
    </row>
    <row r="7" spans="1:19" x14ac:dyDescent="0.3">
      <c r="D7" s="6" t="s">
        <v>26</v>
      </c>
      <c r="E7" s="6">
        <f t="shared" ref="E7:P7" si="1">+E3+E6</f>
        <v>12500</v>
      </c>
      <c r="F7" s="6">
        <f t="shared" si="1"/>
        <v>12500</v>
      </c>
      <c r="G7" s="6">
        <f t="shared" si="1"/>
        <v>12500</v>
      </c>
      <c r="H7" s="6">
        <f t="shared" si="1"/>
        <v>12500</v>
      </c>
      <c r="I7" s="6">
        <f t="shared" si="1"/>
        <v>12500</v>
      </c>
      <c r="J7" s="6">
        <f t="shared" si="1"/>
        <v>12500</v>
      </c>
      <c r="K7" s="6">
        <f t="shared" si="1"/>
        <v>12500</v>
      </c>
      <c r="L7" s="6">
        <f t="shared" si="1"/>
        <v>12500</v>
      </c>
      <c r="M7" s="6">
        <f t="shared" si="1"/>
        <v>12500</v>
      </c>
      <c r="N7" s="6">
        <f t="shared" si="1"/>
        <v>12500</v>
      </c>
      <c r="O7" s="6">
        <f t="shared" si="1"/>
        <v>12500</v>
      </c>
      <c r="P7" s="6">
        <f t="shared" si="1"/>
        <v>12500</v>
      </c>
      <c r="Q7" s="6">
        <f>+SUM(E7:P7)</f>
        <v>150000</v>
      </c>
      <c r="S7" s="1">
        <f>+Q7*120</f>
        <v>18000000</v>
      </c>
    </row>
    <row r="8" spans="1:19" x14ac:dyDescent="0.3">
      <c r="A8" t="s">
        <v>0</v>
      </c>
      <c r="B8" s="2">
        <v>0.05</v>
      </c>
      <c r="C8" s="1" t="s">
        <v>11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1">
        <f>+SUM(E8:P8)</f>
        <v>0</v>
      </c>
      <c r="S8" s="1">
        <f t="shared" ref="S8:S23" si="2">+Q8*120</f>
        <v>0</v>
      </c>
    </row>
    <row r="9" spans="1:19" x14ac:dyDescent="0.3">
      <c r="B9" s="2"/>
      <c r="E9" s="4">
        <f t="shared" ref="E9:Q9" si="3">+E7+E8</f>
        <v>12500</v>
      </c>
      <c r="F9" s="4">
        <f t="shared" si="3"/>
        <v>12500</v>
      </c>
      <c r="G9" s="4">
        <f t="shared" si="3"/>
        <v>12500</v>
      </c>
      <c r="H9" s="4">
        <f t="shared" si="3"/>
        <v>12500</v>
      </c>
      <c r="I9" s="4">
        <f t="shared" si="3"/>
        <v>12500</v>
      </c>
      <c r="J9" s="4">
        <f t="shared" si="3"/>
        <v>12500</v>
      </c>
      <c r="K9" s="4">
        <f t="shared" si="3"/>
        <v>12500</v>
      </c>
      <c r="L9" s="4">
        <f t="shared" si="3"/>
        <v>12500</v>
      </c>
      <c r="M9" s="4">
        <f t="shared" si="3"/>
        <v>12500</v>
      </c>
      <c r="N9" s="4">
        <f t="shared" si="3"/>
        <v>12500</v>
      </c>
      <c r="O9" s="4">
        <f t="shared" si="3"/>
        <v>12500</v>
      </c>
      <c r="P9" s="4">
        <f t="shared" si="3"/>
        <v>12500</v>
      </c>
      <c r="Q9" s="4">
        <f t="shared" si="3"/>
        <v>150000</v>
      </c>
      <c r="S9" s="1">
        <f t="shared" si="2"/>
        <v>18000000</v>
      </c>
    </row>
    <row r="10" spans="1:19" x14ac:dyDescent="0.3">
      <c r="A10" t="s">
        <v>1</v>
      </c>
      <c r="B10" s="2">
        <v>7.0000000000000007E-2</v>
      </c>
      <c r="C10" s="1" t="s">
        <v>11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1">
        <f t="shared" ref="Q10" si="4">+SUM(E10:P10)</f>
        <v>0</v>
      </c>
      <c r="S10" s="1">
        <f t="shared" si="2"/>
        <v>0</v>
      </c>
    </row>
    <row r="11" spans="1:19" x14ac:dyDescent="0.3">
      <c r="B11" s="2"/>
      <c r="E11" s="4">
        <f>+E9+E10</f>
        <v>12500</v>
      </c>
      <c r="F11" s="4">
        <f t="shared" ref="F11:Q11" si="5">+F9+F10</f>
        <v>12500</v>
      </c>
      <c r="G11" s="4">
        <f t="shared" si="5"/>
        <v>12500</v>
      </c>
      <c r="H11" s="4">
        <f t="shared" si="5"/>
        <v>12500</v>
      </c>
      <c r="I11" s="4">
        <f t="shared" si="5"/>
        <v>12500</v>
      </c>
      <c r="J11" s="4">
        <f t="shared" si="5"/>
        <v>12500</v>
      </c>
      <c r="K11" s="4">
        <f t="shared" si="5"/>
        <v>12500</v>
      </c>
      <c r="L11" s="4">
        <f t="shared" si="5"/>
        <v>12500</v>
      </c>
      <c r="M11" s="4">
        <f t="shared" si="5"/>
        <v>12500</v>
      </c>
      <c r="N11" s="4">
        <f t="shared" si="5"/>
        <v>12500</v>
      </c>
      <c r="O11" s="4">
        <f t="shared" si="5"/>
        <v>12500</v>
      </c>
      <c r="P11" s="4">
        <f t="shared" si="5"/>
        <v>12500</v>
      </c>
      <c r="Q11" s="4">
        <f t="shared" si="5"/>
        <v>150000</v>
      </c>
      <c r="S11" s="1">
        <f t="shared" si="2"/>
        <v>18000000</v>
      </c>
    </row>
    <row r="12" spans="1:19" x14ac:dyDescent="0.3">
      <c r="A12" t="s">
        <v>5</v>
      </c>
      <c r="B12" s="2">
        <v>-0.05</v>
      </c>
      <c r="C12" s="1" t="s">
        <v>6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1">
        <f t="shared" ref="Q12" si="6">+SUM(E12:P12)</f>
        <v>0</v>
      </c>
      <c r="S12" s="1">
        <f t="shared" si="2"/>
        <v>0</v>
      </c>
    </row>
    <row r="13" spans="1:19" x14ac:dyDescent="0.3">
      <c r="B13" s="2"/>
      <c r="E13" s="4">
        <f>+E11+E12</f>
        <v>12500</v>
      </c>
      <c r="F13" s="4">
        <f t="shared" ref="F13:Q13" si="7">+F11+F12</f>
        <v>12500</v>
      </c>
      <c r="G13" s="4">
        <f t="shared" si="7"/>
        <v>12500</v>
      </c>
      <c r="H13" s="4">
        <f t="shared" si="7"/>
        <v>12500</v>
      </c>
      <c r="I13" s="4">
        <f t="shared" si="7"/>
        <v>12500</v>
      </c>
      <c r="J13" s="4">
        <f t="shared" si="7"/>
        <v>12500</v>
      </c>
      <c r="K13" s="4">
        <f t="shared" si="7"/>
        <v>12500</v>
      </c>
      <c r="L13" s="4">
        <f t="shared" si="7"/>
        <v>12500</v>
      </c>
      <c r="M13" s="4">
        <f t="shared" si="7"/>
        <v>12500</v>
      </c>
      <c r="N13" s="4">
        <f t="shared" si="7"/>
        <v>12500</v>
      </c>
      <c r="O13" s="4">
        <f t="shared" si="7"/>
        <v>12500</v>
      </c>
      <c r="P13" s="4">
        <f t="shared" si="7"/>
        <v>12500</v>
      </c>
      <c r="Q13" s="4">
        <f t="shared" si="7"/>
        <v>150000</v>
      </c>
      <c r="S13" s="1">
        <f t="shared" si="2"/>
        <v>18000000</v>
      </c>
    </row>
    <row r="14" spans="1:19" x14ac:dyDescent="0.3">
      <c r="A14" t="s">
        <v>7</v>
      </c>
      <c r="B14" s="2">
        <v>-0.1</v>
      </c>
      <c r="C14" s="1" t="s">
        <v>8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1">
        <f t="shared" ref="Q14" si="8">+SUM(E14:P14)</f>
        <v>0</v>
      </c>
      <c r="S14" s="1">
        <f t="shared" si="2"/>
        <v>0</v>
      </c>
    </row>
    <row r="15" spans="1:19" x14ac:dyDescent="0.3">
      <c r="B15" s="2"/>
      <c r="E15" s="4">
        <f>+E13+E14</f>
        <v>12500</v>
      </c>
      <c r="F15" s="4">
        <f t="shared" ref="F15:Q15" si="9">+F13+F14</f>
        <v>12500</v>
      </c>
      <c r="G15" s="4">
        <f t="shared" si="9"/>
        <v>12500</v>
      </c>
      <c r="H15" s="4">
        <f t="shared" si="9"/>
        <v>12500</v>
      </c>
      <c r="I15" s="4">
        <f t="shared" si="9"/>
        <v>12500</v>
      </c>
      <c r="J15" s="4">
        <f t="shared" si="9"/>
        <v>12500</v>
      </c>
      <c r="K15" s="4">
        <f t="shared" si="9"/>
        <v>12500</v>
      </c>
      <c r="L15" s="4">
        <f t="shared" si="9"/>
        <v>12500</v>
      </c>
      <c r="M15" s="4">
        <f t="shared" si="9"/>
        <v>12500</v>
      </c>
      <c r="N15" s="4">
        <f t="shared" si="9"/>
        <v>12500</v>
      </c>
      <c r="O15" s="4">
        <f t="shared" si="9"/>
        <v>12500</v>
      </c>
      <c r="P15" s="4">
        <f t="shared" si="9"/>
        <v>12500</v>
      </c>
      <c r="Q15" s="4">
        <f t="shared" si="9"/>
        <v>150000</v>
      </c>
      <c r="S15" s="1">
        <f t="shared" si="2"/>
        <v>18000000</v>
      </c>
    </row>
    <row r="16" spans="1:19" x14ac:dyDescent="0.3">
      <c r="A16" t="s">
        <v>2</v>
      </c>
      <c r="B16" s="2">
        <v>0.15</v>
      </c>
      <c r="C16" s="1" t="s">
        <v>31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1">
        <f t="shared" ref="Q16" si="10">+SUM(E16:P16)</f>
        <v>0</v>
      </c>
      <c r="S16" s="1">
        <f t="shared" si="2"/>
        <v>0</v>
      </c>
    </row>
    <row r="17" spans="1:19" x14ac:dyDescent="0.3">
      <c r="B17" s="2"/>
      <c r="E17" s="4">
        <f>+E15+E16</f>
        <v>12500</v>
      </c>
      <c r="F17" s="4">
        <f t="shared" ref="F17:Q17" si="11">+F15+F16</f>
        <v>12500</v>
      </c>
      <c r="G17" s="4">
        <f t="shared" si="11"/>
        <v>12500</v>
      </c>
      <c r="H17" s="4">
        <f t="shared" si="11"/>
        <v>12500</v>
      </c>
      <c r="I17" s="4">
        <f t="shared" si="11"/>
        <v>12500</v>
      </c>
      <c r="J17" s="4">
        <f t="shared" si="11"/>
        <v>12500</v>
      </c>
      <c r="K17" s="4">
        <f t="shared" si="11"/>
        <v>12500</v>
      </c>
      <c r="L17" s="4">
        <f t="shared" si="11"/>
        <v>12500</v>
      </c>
      <c r="M17" s="4">
        <f t="shared" si="11"/>
        <v>12500</v>
      </c>
      <c r="N17" s="4">
        <f t="shared" si="11"/>
        <v>12500</v>
      </c>
      <c r="O17" s="4">
        <f t="shared" si="11"/>
        <v>12500</v>
      </c>
      <c r="P17" s="4">
        <f t="shared" si="11"/>
        <v>12500</v>
      </c>
      <c r="Q17" s="4">
        <f t="shared" si="11"/>
        <v>150000</v>
      </c>
      <c r="S17" s="1">
        <f t="shared" si="2"/>
        <v>18000000</v>
      </c>
    </row>
    <row r="18" spans="1:19" x14ac:dyDescent="0.3">
      <c r="A18" t="s">
        <v>40</v>
      </c>
      <c r="B18" s="3">
        <v>0.05</v>
      </c>
      <c r="C18" s="1" t="s">
        <v>33</v>
      </c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1">
        <f t="shared" ref="Q18" si="12">+SUM(E18:P18)</f>
        <v>0</v>
      </c>
      <c r="S18" s="1">
        <f t="shared" si="2"/>
        <v>0</v>
      </c>
    </row>
    <row r="19" spans="1:19" x14ac:dyDescent="0.3">
      <c r="B19" s="3"/>
      <c r="E19" s="4">
        <f>+E17+E18</f>
        <v>12500</v>
      </c>
      <c r="F19" s="4">
        <f t="shared" ref="F19:Q19" si="13">+F17+F18</f>
        <v>12500</v>
      </c>
      <c r="G19" s="4">
        <f t="shared" si="13"/>
        <v>12500</v>
      </c>
      <c r="H19" s="4">
        <f t="shared" si="13"/>
        <v>12500</v>
      </c>
      <c r="I19" s="4">
        <f t="shared" si="13"/>
        <v>12500</v>
      </c>
      <c r="J19" s="4">
        <f t="shared" si="13"/>
        <v>12500</v>
      </c>
      <c r="K19" s="4">
        <f t="shared" si="13"/>
        <v>12500</v>
      </c>
      <c r="L19" s="4">
        <f t="shared" si="13"/>
        <v>12500</v>
      </c>
      <c r="M19" s="4">
        <f t="shared" si="13"/>
        <v>12500</v>
      </c>
      <c r="N19" s="4">
        <f t="shared" si="13"/>
        <v>12500</v>
      </c>
      <c r="O19" s="4">
        <f t="shared" si="13"/>
        <v>12500</v>
      </c>
      <c r="P19" s="4">
        <f t="shared" si="13"/>
        <v>12500</v>
      </c>
      <c r="Q19" s="4">
        <f t="shared" si="13"/>
        <v>150000</v>
      </c>
      <c r="S19" s="1">
        <f t="shared" si="2"/>
        <v>18000000</v>
      </c>
    </row>
    <row r="20" spans="1:19" x14ac:dyDescent="0.3">
      <c r="A20" t="s">
        <v>41</v>
      </c>
      <c r="B20" s="3">
        <v>7.0000000000000007E-2</v>
      </c>
      <c r="C20" s="1" t="s">
        <v>34</v>
      </c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1">
        <f t="shared" ref="Q20" si="14">+SUM(E20:P20)</f>
        <v>0</v>
      </c>
      <c r="S20" s="1">
        <f t="shared" si="2"/>
        <v>0</v>
      </c>
    </row>
    <row r="21" spans="1:19" x14ac:dyDescent="0.3">
      <c r="B21" s="3"/>
      <c r="E21" s="4">
        <f>+E19+E20</f>
        <v>12500</v>
      </c>
      <c r="F21" s="4">
        <f t="shared" ref="F21:Q21" si="15">+F19+F20</f>
        <v>12500</v>
      </c>
      <c r="G21" s="4">
        <f t="shared" si="15"/>
        <v>12500</v>
      </c>
      <c r="H21" s="4">
        <f t="shared" si="15"/>
        <v>12500</v>
      </c>
      <c r="I21" s="4">
        <f t="shared" si="15"/>
        <v>12500</v>
      </c>
      <c r="J21" s="4">
        <f t="shared" si="15"/>
        <v>12500</v>
      </c>
      <c r="K21" s="4">
        <f t="shared" si="15"/>
        <v>12500</v>
      </c>
      <c r="L21" s="4">
        <f t="shared" si="15"/>
        <v>12500</v>
      </c>
      <c r="M21" s="4">
        <f t="shared" si="15"/>
        <v>12500</v>
      </c>
      <c r="N21" s="4">
        <f t="shared" si="15"/>
        <v>12500</v>
      </c>
      <c r="O21" s="4">
        <f t="shared" si="15"/>
        <v>12500</v>
      </c>
      <c r="P21" s="4">
        <f t="shared" si="15"/>
        <v>12500</v>
      </c>
      <c r="Q21" s="4">
        <f t="shared" si="15"/>
        <v>150000</v>
      </c>
      <c r="S21" s="1">
        <f t="shared" si="2"/>
        <v>18000000</v>
      </c>
    </row>
    <row r="22" spans="1:19" x14ac:dyDescent="0.3">
      <c r="A22" t="s">
        <v>10</v>
      </c>
      <c r="B22" s="3">
        <v>0.15</v>
      </c>
      <c r="C22" s="1" t="s">
        <v>35</v>
      </c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1">
        <f t="shared" ref="Q22" si="16">+SUM(E22:P22)</f>
        <v>0</v>
      </c>
      <c r="S22" s="1">
        <f t="shared" si="2"/>
        <v>0</v>
      </c>
    </row>
    <row r="23" spans="1:19" x14ac:dyDescent="0.3">
      <c r="D23" s="6" t="s">
        <v>36</v>
      </c>
      <c r="E23" s="5">
        <f>+E21+E22</f>
        <v>12500</v>
      </c>
      <c r="F23" s="5">
        <f t="shared" ref="F23:Q23" si="17">+F21+F22</f>
        <v>12500</v>
      </c>
      <c r="G23" s="5">
        <f t="shared" si="17"/>
        <v>12500</v>
      </c>
      <c r="H23" s="5">
        <f t="shared" si="17"/>
        <v>12500</v>
      </c>
      <c r="I23" s="5">
        <f t="shared" si="17"/>
        <v>12500</v>
      </c>
      <c r="J23" s="5">
        <f t="shared" si="17"/>
        <v>12500</v>
      </c>
      <c r="K23" s="5">
        <f t="shared" si="17"/>
        <v>12500</v>
      </c>
      <c r="L23" s="5">
        <f t="shared" si="17"/>
        <v>12500</v>
      </c>
      <c r="M23" s="5">
        <f t="shared" si="17"/>
        <v>12500</v>
      </c>
      <c r="N23" s="5">
        <f t="shared" si="17"/>
        <v>12500</v>
      </c>
      <c r="O23" s="5">
        <f t="shared" si="17"/>
        <v>12500</v>
      </c>
      <c r="P23" s="5">
        <f t="shared" si="17"/>
        <v>12500</v>
      </c>
      <c r="Q23" s="5">
        <f t="shared" si="17"/>
        <v>150000</v>
      </c>
      <c r="S23" s="1">
        <f t="shared" si="2"/>
        <v>18000000</v>
      </c>
    </row>
    <row r="24" spans="1:19" x14ac:dyDescent="0.3">
      <c r="J24" s="1"/>
      <c r="K24" s="1"/>
      <c r="L24" s="1"/>
      <c r="M24" s="1"/>
      <c r="N24" s="1"/>
      <c r="O24" s="1"/>
      <c r="P24" s="1"/>
      <c r="Q24" s="1"/>
    </row>
    <row r="25" spans="1:19" x14ac:dyDescent="0.3">
      <c r="D25" s="6" t="s">
        <v>27</v>
      </c>
      <c r="E25" s="1">
        <v>120</v>
      </c>
      <c r="F25" s="1">
        <v>120</v>
      </c>
      <c r="G25" s="1">
        <v>120</v>
      </c>
      <c r="H25" s="1">
        <v>120</v>
      </c>
      <c r="I25" s="1">
        <v>120</v>
      </c>
      <c r="J25" s="1">
        <v>120</v>
      </c>
      <c r="K25" s="1">
        <v>120</v>
      </c>
      <c r="L25" s="1">
        <v>120</v>
      </c>
      <c r="M25" s="1">
        <v>120</v>
      </c>
      <c r="N25" s="1">
        <v>120</v>
      </c>
      <c r="O25" s="1">
        <v>120</v>
      </c>
      <c r="P25" s="1">
        <v>120</v>
      </c>
    </row>
    <row r="26" spans="1:19" x14ac:dyDescent="0.3">
      <c r="D26" s="1" t="s">
        <v>29</v>
      </c>
      <c r="E26" s="1">
        <f>+E23*E25</f>
        <v>1500000</v>
      </c>
      <c r="F26" s="1">
        <f t="shared" ref="F26:P26" si="18">+F23*F25</f>
        <v>1500000</v>
      </c>
      <c r="G26" s="1">
        <f t="shared" si="18"/>
        <v>1500000</v>
      </c>
      <c r="H26" s="1">
        <f t="shared" si="18"/>
        <v>1500000</v>
      </c>
      <c r="I26" s="1">
        <f t="shared" si="18"/>
        <v>1500000</v>
      </c>
      <c r="J26" s="1">
        <f t="shared" si="18"/>
        <v>1500000</v>
      </c>
      <c r="K26" s="1">
        <f t="shared" si="18"/>
        <v>1500000</v>
      </c>
      <c r="L26" s="1">
        <f t="shared" si="18"/>
        <v>1500000</v>
      </c>
      <c r="M26" s="1">
        <f t="shared" si="18"/>
        <v>1500000</v>
      </c>
      <c r="N26" s="1">
        <f t="shared" si="18"/>
        <v>1500000</v>
      </c>
      <c r="O26" s="1">
        <f t="shared" si="18"/>
        <v>1500000</v>
      </c>
      <c r="P26" s="1">
        <f t="shared" si="18"/>
        <v>1500000</v>
      </c>
      <c r="Q26" s="1">
        <f>+SUM(E26:P26)</f>
        <v>18000000</v>
      </c>
      <c r="S26" s="1"/>
    </row>
    <row r="28" spans="1:19" x14ac:dyDescent="0.3">
      <c r="A28" t="s">
        <v>28</v>
      </c>
      <c r="B28" s="2"/>
      <c r="E28" s="7"/>
      <c r="F28" s="7"/>
      <c r="G28" s="7"/>
      <c r="H28" s="7"/>
      <c r="I28" s="7"/>
      <c r="J28" s="7"/>
      <c r="K28" s="7"/>
      <c r="L28" s="7"/>
      <c r="M28" s="7">
        <f>M26*$B$28</f>
        <v>0</v>
      </c>
      <c r="N28" s="7">
        <f t="shared" ref="N28:P28" si="19">N26*$B$28</f>
        <v>0</v>
      </c>
      <c r="O28" s="7">
        <f t="shared" si="19"/>
        <v>0</v>
      </c>
      <c r="P28" s="7">
        <f t="shared" si="19"/>
        <v>0</v>
      </c>
      <c r="Q28" s="1">
        <f t="shared" ref="Q28" si="20">+SUM(E28:P28)</f>
        <v>0</v>
      </c>
      <c r="S28" s="1"/>
    </row>
    <row r="29" spans="1:19" x14ac:dyDescent="0.3">
      <c r="D29" s="6" t="s">
        <v>9</v>
      </c>
      <c r="E29" s="4">
        <f t="shared" ref="E29:L29" si="21">+E26+E28</f>
        <v>1500000</v>
      </c>
      <c r="F29" s="4">
        <f t="shared" si="21"/>
        <v>1500000</v>
      </c>
      <c r="G29" s="4">
        <f t="shared" si="21"/>
        <v>1500000</v>
      </c>
      <c r="H29" s="4">
        <f t="shared" si="21"/>
        <v>1500000</v>
      </c>
      <c r="I29" s="4">
        <f t="shared" si="21"/>
        <v>1500000</v>
      </c>
      <c r="J29" s="4">
        <f t="shared" si="21"/>
        <v>1500000</v>
      </c>
      <c r="K29" s="4">
        <f t="shared" si="21"/>
        <v>1500000</v>
      </c>
      <c r="L29" s="4">
        <f t="shared" si="21"/>
        <v>1500000</v>
      </c>
      <c r="M29" s="4">
        <f>+M26+M28</f>
        <v>1500000</v>
      </c>
      <c r="N29" s="4">
        <f t="shared" ref="N29:Q29" si="22">+N26+N28</f>
        <v>1500000</v>
      </c>
      <c r="O29" s="4">
        <f t="shared" si="22"/>
        <v>1500000</v>
      </c>
      <c r="P29" s="4">
        <f t="shared" si="22"/>
        <v>1500000</v>
      </c>
      <c r="Q29" s="4">
        <f t="shared" si="22"/>
        <v>18000000</v>
      </c>
      <c r="S29" s="1"/>
    </row>
    <row r="31" spans="1:19" x14ac:dyDescent="0.3">
      <c r="D31" s="6" t="s">
        <v>38</v>
      </c>
      <c r="E31" s="6">
        <f>+E23</f>
        <v>12500</v>
      </c>
      <c r="F31" s="6">
        <f t="shared" ref="F31:P31" si="23">+F23</f>
        <v>12500</v>
      </c>
      <c r="G31" s="6">
        <f t="shared" si="23"/>
        <v>12500</v>
      </c>
      <c r="H31" s="6">
        <f t="shared" si="23"/>
        <v>12500</v>
      </c>
      <c r="I31" s="6">
        <f t="shared" si="23"/>
        <v>12500</v>
      </c>
      <c r="J31" s="6">
        <f t="shared" si="23"/>
        <v>12500</v>
      </c>
      <c r="K31" s="6">
        <f t="shared" si="23"/>
        <v>12500</v>
      </c>
      <c r="L31" s="6">
        <f t="shared" si="23"/>
        <v>12500</v>
      </c>
      <c r="M31" s="6">
        <f t="shared" si="23"/>
        <v>12500</v>
      </c>
      <c r="N31" s="6">
        <f t="shared" si="23"/>
        <v>12500</v>
      </c>
      <c r="O31" s="6">
        <f t="shared" si="23"/>
        <v>12500</v>
      </c>
      <c r="P31" s="6">
        <f t="shared" si="23"/>
        <v>12500</v>
      </c>
      <c r="Q31" s="6">
        <f>+SUM(E31:P31)</f>
        <v>150000</v>
      </c>
    </row>
    <row r="32" spans="1:19" x14ac:dyDescent="0.3">
      <c r="D32" s="6" t="s">
        <v>39</v>
      </c>
      <c r="E32" s="6">
        <f>+E29</f>
        <v>1500000</v>
      </c>
      <c r="F32" s="6">
        <f t="shared" ref="F32:P32" si="24">+F29</f>
        <v>1500000</v>
      </c>
      <c r="G32" s="6">
        <f t="shared" si="24"/>
        <v>1500000</v>
      </c>
      <c r="H32" s="6">
        <f t="shared" si="24"/>
        <v>1500000</v>
      </c>
      <c r="I32" s="6">
        <f t="shared" si="24"/>
        <v>1500000</v>
      </c>
      <c r="J32" s="6">
        <f t="shared" si="24"/>
        <v>1500000</v>
      </c>
      <c r="K32" s="6">
        <f t="shared" si="24"/>
        <v>1500000</v>
      </c>
      <c r="L32" s="6">
        <f t="shared" si="24"/>
        <v>1500000</v>
      </c>
      <c r="M32" s="6">
        <f t="shared" si="24"/>
        <v>1500000</v>
      </c>
      <c r="N32" s="6">
        <f t="shared" si="24"/>
        <v>1500000</v>
      </c>
      <c r="O32" s="6">
        <f t="shared" si="24"/>
        <v>1500000</v>
      </c>
      <c r="P32" s="6">
        <f t="shared" si="24"/>
        <v>1500000</v>
      </c>
      <c r="Q32" s="6">
        <f>+SUM(E32:P32)</f>
        <v>18000000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esempio</vt:lpstr>
      <vt:lpstr>prova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 Catenma</dc:creator>
  <cp:lastModifiedBy>Massi Catenma</cp:lastModifiedBy>
  <dcterms:created xsi:type="dcterms:W3CDTF">2023-03-14T06:13:47Z</dcterms:created>
  <dcterms:modified xsi:type="dcterms:W3CDTF">2023-03-27T08:36:32Z</dcterms:modified>
</cp:coreProperties>
</file>