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rita\Documents\02 - Economia degli intermediari finanziari 22-23\"/>
    </mc:Choice>
  </mc:AlternateContent>
  <bookViews>
    <workbookView xWindow="0" yWindow="0" windowWidth="20490" windowHeight="7230" activeTab="2"/>
  </bookViews>
  <sheets>
    <sheet name="VA" sheetId="1" r:id="rId1"/>
    <sheet name="Duration" sheetId="2" r:id="rId2"/>
    <sheet name="Effetto duratio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" l="1"/>
  <c r="B12" i="3" l="1"/>
  <c r="B11" i="3"/>
  <c r="F7" i="2"/>
  <c r="F3" i="2"/>
  <c r="F4" i="2"/>
  <c r="F5" i="2"/>
  <c r="F6" i="2"/>
  <c r="F2" i="2"/>
  <c r="E3" i="2"/>
  <c r="E4" i="2"/>
  <c r="E5" i="2"/>
  <c r="E6" i="2"/>
  <c r="E7" i="2"/>
  <c r="E2" i="2"/>
  <c r="C6" i="2"/>
  <c r="D6" i="2" s="1"/>
  <c r="D5" i="2"/>
  <c r="C5" i="2"/>
  <c r="C4" i="2"/>
  <c r="D4" i="2" s="1"/>
  <c r="D3" i="2"/>
  <c r="C3" i="2"/>
  <c r="C2" i="2"/>
  <c r="D2" i="2" s="1"/>
  <c r="D7" i="1"/>
  <c r="D3" i="1"/>
  <c r="D4" i="1"/>
  <c r="D5" i="1"/>
  <c r="D6" i="1"/>
  <c r="D2" i="1"/>
  <c r="C3" i="1"/>
  <c r="C4" i="1"/>
  <c r="C5" i="1"/>
  <c r="C6" i="1"/>
  <c r="C2" i="1"/>
  <c r="D7" i="2" l="1"/>
  <c r="B15" i="3"/>
  <c r="B16" i="3" s="1"/>
</calcChain>
</file>

<file path=xl/sharedStrings.xml><?xml version="1.0" encoding="utf-8"?>
<sst xmlns="http://schemas.openxmlformats.org/spreadsheetml/2006/main" count="28" uniqueCount="22">
  <si>
    <t>k</t>
  </si>
  <si>
    <t>FC</t>
  </si>
  <si>
    <r>
      <t>(1+i)</t>
    </r>
    <r>
      <rPr>
        <b/>
        <vertAlign val="superscript"/>
        <sz val="11"/>
        <color theme="1"/>
        <rFont val="Calibri"/>
        <family val="2"/>
        <scheme val="minor"/>
      </rPr>
      <t>k</t>
    </r>
  </si>
  <si>
    <t>(1+i)</t>
  </si>
  <si>
    <r>
      <t>FC/(1+i)</t>
    </r>
    <r>
      <rPr>
        <b/>
        <vertAlign val="superscript"/>
        <sz val="11"/>
        <color theme="1"/>
        <rFont val="Calibri"/>
        <family val="2"/>
        <scheme val="minor"/>
      </rPr>
      <t>k</t>
    </r>
  </si>
  <si>
    <t>incidenza di ciascun flusso sul prezzo</t>
  </si>
  <si>
    <t>K*incidenza</t>
  </si>
  <si>
    <t>P</t>
  </si>
  <si>
    <t>Di</t>
  </si>
  <si>
    <t>i</t>
  </si>
  <si>
    <t>i*</t>
  </si>
  <si>
    <t xml:space="preserve">D  </t>
  </si>
  <si>
    <t>DP</t>
  </si>
  <si>
    <t>P*</t>
  </si>
  <si>
    <t>prezzo chiusura 07/03/2023</t>
  </si>
  <si>
    <t>tasso iniziale</t>
  </si>
  <si>
    <t>tasso stimato (shift +1%)</t>
  </si>
  <si>
    <t>variazione di tasso stimata</t>
  </si>
  <si>
    <t>fattore di attualizzazione</t>
  </si>
  <si>
    <t>variazione del prezzo stimata</t>
  </si>
  <si>
    <t>prezzo post variazione stimata</t>
  </si>
  <si>
    <t>duration con tasso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</si>
</sst>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horizontal="center" wrapText="1"/>
    </xf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</xdr:row>
          <xdr:rowOff>104775</xdr:rowOff>
        </xdr:from>
        <xdr:to>
          <xdr:col>12</xdr:col>
          <xdr:colOff>142875</xdr:colOff>
          <xdr:row>9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0</xdr:row>
          <xdr:rowOff>228600</xdr:rowOff>
        </xdr:from>
        <xdr:to>
          <xdr:col>13</xdr:col>
          <xdr:colOff>104775</xdr:colOff>
          <xdr:row>10</xdr:row>
          <xdr:rowOff>190500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159538</xdr:colOff>
      <xdr:row>0</xdr:row>
      <xdr:rowOff>0</xdr:rowOff>
    </xdr:from>
    <xdr:to>
      <xdr:col>14</xdr:col>
      <xdr:colOff>390554</xdr:colOff>
      <xdr:row>7</xdr:row>
      <xdr:rowOff>95236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6738" y="0"/>
          <a:ext cx="4498215" cy="1428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536722</xdr:colOff>
      <xdr:row>7</xdr:row>
      <xdr:rowOff>66958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3337" cy="140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9"/>
  <sheetViews>
    <sheetView zoomScale="130" zoomScaleNormal="130" workbookViewId="0">
      <selection activeCell="F4" sqref="F4"/>
    </sheetView>
  </sheetViews>
  <sheetFormatPr defaultRowHeight="15" x14ac:dyDescent="0.25"/>
  <sheetData>
    <row r="1" spans="1:4" s="2" customFormat="1" ht="31.5" customHeight="1" x14ac:dyDescent="0.25">
      <c r="A1" s="2" t="s">
        <v>0</v>
      </c>
      <c r="B1" s="2" t="s">
        <v>1</v>
      </c>
      <c r="C1" s="2" t="s">
        <v>2</v>
      </c>
      <c r="D1" s="2" t="s">
        <v>4</v>
      </c>
    </row>
    <row r="2" spans="1:4" x14ac:dyDescent="0.25">
      <c r="A2">
        <v>1</v>
      </c>
      <c r="B2">
        <v>4.3</v>
      </c>
      <c r="C2" s="4">
        <f>POWER(1+$B$9,A2)</f>
        <v>1.03</v>
      </c>
      <c r="D2" s="4">
        <f>B2/C2</f>
        <v>4.174757281553398</v>
      </c>
    </row>
    <row r="3" spans="1:4" x14ac:dyDescent="0.25">
      <c r="A3">
        <v>2</v>
      </c>
      <c r="B3">
        <v>4.3</v>
      </c>
      <c r="C3" s="4">
        <f t="shared" ref="C3:C6" si="0">POWER(1+$B$9,A3)</f>
        <v>1.0609</v>
      </c>
      <c r="D3" s="4">
        <f t="shared" ref="D3:D6" si="1">B3/C3</f>
        <v>4.0531624092751439</v>
      </c>
    </row>
    <row r="4" spans="1:4" x14ac:dyDescent="0.25">
      <c r="A4">
        <v>3</v>
      </c>
      <c r="B4">
        <v>4.3</v>
      </c>
      <c r="C4" s="4">
        <f t="shared" si="0"/>
        <v>1.092727</v>
      </c>
      <c r="D4" s="4">
        <f t="shared" si="1"/>
        <v>3.9351091352185859</v>
      </c>
    </row>
    <row r="5" spans="1:4" x14ac:dyDescent="0.25">
      <c r="A5">
        <v>4</v>
      </c>
      <c r="B5">
        <v>4.3</v>
      </c>
      <c r="C5" s="4">
        <f t="shared" si="0"/>
        <v>1.1255088099999999</v>
      </c>
      <c r="D5" s="4">
        <f t="shared" si="1"/>
        <v>3.8204943060374625</v>
      </c>
    </row>
    <row r="6" spans="1:4" x14ac:dyDescent="0.25">
      <c r="A6">
        <v>5</v>
      </c>
      <c r="B6">
        <v>104.3</v>
      </c>
      <c r="C6" s="4">
        <f t="shared" si="0"/>
        <v>1.1592740742999998</v>
      </c>
      <c r="D6" s="4">
        <f t="shared" si="1"/>
        <v>89.970096211268313</v>
      </c>
    </row>
    <row r="7" spans="1:4" x14ac:dyDescent="0.25">
      <c r="D7" s="1">
        <f>SUM(D2:D6)</f>
        <v>105.9536193433529</v>
      </c>
    </row>
    <row r="9" spans="1:4" x14ac:dyDescent="0.25">
      <c r="A9" s="3" t="s">
        <v>3</v>
      </c>
      <c r="B9" s="3">
        <v>0.03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r:id="rId5">
            <anchor moveWithCells="1">
              <from>
                <xdr:col>7</xdr:col>
                <xdr:colOff>228600</xdr:colOff>
                <xdr:row>2</xdr:row>
                <xdr:rowOff>104775</xdr:rowOff>
              </from>
              <to>
                <xdr:col>12</xdr:col>
                <xdr:colOff>142875</xdr:colOff>
                <xdr:row>9</xdr:row>
                <xdr:rowOff>171450</xdr:rowOff>
              </to>
            </anchor>
          </objectPr>
        </oleObject>
      </mc:Choice>
      <mc:Fallback>
        <oleObject progId="Equation.3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"/>
  <sheetViews>
    <sheetView zoomScale="130" zoomScaleNormal="130" workbookViewId="0">
      <selection activeCell="G10" sqref="G10"/>
    </sheetView>
  </sheetViews>
  <sheetFormatPr defaultRowHeight="15" x14ac:dyDescent="0.25"/>
  <cols>
    <col min="5" max="5" width="18.42578125" customWidth="1"/>
    <col min="6" max="6" width="18.140625" customWidth="1"/>
  </cols>
  <sheetData>
    <row r="1" spans="1:6" s="2" customFormat="1" ht="31.5" customHeight="1" x14ac:dyDescent="0.25">
      <c r="A1" s="2" t="s">
        <v>0</v>
      </c>
      <c r="B1" s="2" t="s">
        <v>1</v>
      </c>
      <c r="C1" s="2" t="s">
        <v>2</v>
      </c>
      <c r="D1" s="2" t="s">
        <v>4</v>
      </c>
      <c r="E1" s="6" t="s">
        <v>5</v>
      </c>
      <c r="F1" s="2" t="s">
        <v>6</v>
      </c>
    </row>
    <row r="2" spans="1:6" x14ac:dyDescent="0.25">
      <c r="A2">
        <v>1</v>
      </c>
      <c r="B2">
        <v>4.3</v>
      </c>
      <c r="C2" s="4">
        <f>POWER(1+$B$9,A2)</f>
        <v>1.03</v>
      </c>
      <c r="D2" s="4">
        <f>B2/C2</f>
        <v>4.174757281553398</v>
      </c>
      <c r="E2" s="7">
        <f>D2/$D$7</f>
        <v>3.9401743021394063E-2</v>
      </c>
      <c r="F2" s="7">
        <f>A2*E2</f>
        <v>3.9401743021394063E-2</v>
      </c>
    </row>
    <row r="3" spans="1:6" x14ac:dyDescent="0.25">
      <c r="A3">
        <v>2</v>
      </c>
      <c r="B3">
        <v>4.3</v>
      </c>
      <c r="C3" s="4">
        <f t="shared" ref="C3:C6" si="0">POWER(1+$B$9,A3)</f>
        <v>1.0609</v>
      </c>
      <c r="D3" s="4">
        <f t="shared" ref="D3:D6" si="1">B3/C3</f>
        <v>4.0531624092751439</v>
      </c>
      <c r="E3" s="7">
        <f t="shared" ref="E3:E7" si="2">D3/$D$7</f>
        <v>3.8254119438246664E-2</v>
      </c>
      <c r="F3" s="7">
        <f t="shared" ref="F3:F6" si="3">A3*E3</f>
        <v>7.6508238876493329E-2</v>
      </c>
    </row>
    <row r="4" spans="1:6" x14ac:dyDescent="0.25">
      <c r="A4">
        <v>3</v>
      </c>
      <c r="B4">
        <v>4.3</v>
      </c>
      <c r="C4" s="4">
        <f t="shared" si="0"/>
        <v>1.092727</v>
      </c>
      <c r="D4" s="4">
        <f t="shared" si="1"/>
        <v>3.9351091352185859</v>
      </c>
      <c r="E4" s="7">
        <f t="shared" si="2"/>
        <v>3.7139921784705494E-2</v>
      </c>
      <c r="F4" s="7">
        <f t="shared" si="3"/>
        <v>0.11141976535411649</v>
      </c>
    </row>
    <row r="5" spans="1:6" x14ac:dyDescent="0.25">
      <c r="A5">
        <v>4</v>
      </c>
      <c r="B5">
        <v>4.3</v>
      </c>
      <c r="C5" s="4">
        <f t="shared" si="0"/>
        <v>1.1255088099999999</v>
      </c>
      <c r="D5" s="4">
        <f t="shared" si="1"/>
        <v>3.8204943060374625</v>
      </c>
      <c r="E5" s="7">
        <f t="shared" si="2"/>
        <v>3.6058176490005339E-2</v>
      </c>
      <c r="F5" s="7">
        <f t="shared" si="3"/>
        <v>0.14423270596002136</v>
      </c>
    </row>
    <row r="6" spans="1:6" x14ac:dyDescent="0.25">
      <c r="A6">
        <v>5</v>
      </c>
      <c r="B6">
        <v>104.3</v>
      </c>
      <c r="C6" s="4">
        <f t="shared" si="0"/>
        <v>1.1592740742999998</v>
      </c>
      <c r="D6" s="4">
        <f t="shared" si="1"/>
        <v>89.970096211268313</v>
      </c>
      <c r="E6" s="7">
        <f t="shared" si="2"/>
        <v>0.84914603926564847</v>
      </c>
      <c r="F6" s="7">
        <f t="shared" si="3"/>
        <v>4.2457301963282426</v>
      </c>
    </row>
    <row r="7" spans="1:6" x14ac:dyDescent="0.25">
      <c r="D7" s="5">
        <f>SUM(D2:D6)</f>
        <v>105.9536193433529</v>
      </c>
      <c r="E7">
        <f t="shared" si="2"/>
        <v>1</v>
      </c>
      <c r="F7" s="1">
        <f>SUM(F2:F6)</f>
        <v>4.6172926495402677</v>
      </c>
    </row>
    <row r="9" spans="1:6" x14ac:dyDescent="0.25">
      <c r="A9" s="3" t="s">
        <v>3</v>
      </c>
      <c r="B9" s="3">
        <v>0.03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r:id="rId5">
            <anchor moveWithCells="1">
              <from>
                <xdr:col>7</xdr:col>
                <xdr:colOff>123825</xdr:colOff>
                <xdr:row>0</xdr:row>
                <xdr:rowOff>228600</xdr:rowOff>
              </from>
              <to>
                <xdr:col>13</xdr:col>
                <xdr:colOff>104775</xdr:colOff>
                <xdr:row>10</xdr:row>
                <xdr:rowOff>190500</xdr:rowOff>
              </to>
            </anchor>
          </objectPr>
        </oleObject>
      </mc:Choice>
      <mc:Fallback>
        <oleObject progId="Equation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6"/>
  <sheetViews>
    <sheetView tabSelected="1" topLeftCell="A4" zoomScale="130" zoomScaleNormal="130" workbookViewId="0">
      <selection activeCell="F16" sqref="F16"/>
    </sheetView>
  </sheetViews>
  <sheetFormatPr defaultRowHeight="15" x14ac:dyDescent="0.25"/>
  <cols>
    <col min="3" max="3" width="28.28515625" bestFit="1" customWidth="1"/>
  </cols>
  <sheetData>
    <row r="8" spans="1:3" x14ac:dyDescent="0.25">
      <c r="A8" t="s">
        <v>7</v>
      </c>
      <c r="B8">
        <v>101.67</v>
      </c>
      <c r="C8" t="s">
        <v>14</v>
      </c>
    </row>
    <row r="9" spans="1:3" x14ac:dyDescent="0.25">
      <c r="A9" t="s">
        <v>9</v>
      </c>
      <c r="B9">
        <v>0.03</v>
      </c>
      <c r="C9" t="s">
        <v>15</v>
      </c>
    </row>
    <row r="10" spans="1:3" x14ac:dyDescent="0.25">
      <c r="A10" t="s">
        <v>10</v>
      </c>
      <c r="B10">
        <v>0.04</v>
      </c>
      <c r="C10" t="s">
        <v>16</v>
      </c>
    </row>
    <row r="11" spans="1:3" x14ac:dyDescent="0.25">
      <c r="A11" t="s">
        <v>8</v>
      </c>
      <c r="B11">
        <f>B10-B9</f>
        <v>1.0000000000000002E-2</v>
      </c>
      <c r="C11" t="s">
        <v>17</v>
      </c>
    </row>
    <row r="12" spans="1:3" x14ac:dyDescent="0.25">
      <c r="A12" t="s">
        <v>3</v>
      </c>
      <c r="B12">
        <f>1+B9</f>
        <v>1.03</v>
      </c>
      <c r="C12" t="s">
        <v>18</v>
      </c>
    </row>
    <row r="13" spans="1:3" x14ac:dyDescent="0.25">
      <c r="A13" t="s">
        <v>11</v>
      </c>
      <c r="B13">
        <f>Duration!F7</f>
        <v>4.6172926495402677</v>
      </c>
      <c r="C13" t="s">
        <v>21</v>
      </c>
    </row>
    <row r="15" spans="1:3" x14ac:dyDescent="0.25">
      <c r="A15" t="s">
        <v>12</v>
      </c>
      <c r="B15">
        <f>-(B13/B12)*B11*B8</f>
        <v>-4.5576712978520293</v>
      </c>
      <c r="C15" t="s">
        <v>19</v>
      </c>
    </row>
    <row r="16" spans="1:3" x14ac:dyDescent="0.25">
      <c r="A16" t="s">
        <v>13</v>
      </c>
      <c r="B16">
        <f>B8+B15</f>
        <v>97.112328702147977</v>
      </c>
      <c r="C16" t="s"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VA</vt:lpstr>
      <vt:lpstr>Duration</vt:lpstr>
      <vt:lpstr>Effetto duration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starita</dc:creator>
  <cp:lastModifiedBy>starita</cp:lastModifiedBy>
  <dcterms:created xsi:type="dcterms:W3CDTF">2023-03-08T05:57:37Z</dcterms:created>
  <dcterms:modified xsi:type="dcterms:W3CDTF">2023-03-08T13:16:50Z</dcterms:modified>
</cp:coreProperties>
</file>