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oli\Dropbox\UNIVERSITA\PARTHENOPE\sistemi informativi contabili e di controllo 2022-2023\ESERCITAZIONE 30 NOVEMBRE\Esercizi finali di ripasso\"/>
    </mc:Choice>
  </mc:AlternateContent>
  <bookViews>
    <workbookView xWindow="240" yWindow="50" windowWidth="20120" windowHeight="8000" tabRatio="733"/>
  </bookViews>
  <sheets>
    <sheet name="Caso Crystal Telecom budget" sheetId="7" r:id="rId1"/>
    <sheet name="Caso Bovine Comp. reporting" sheetId="8" r:id="rId2"/>
    <sheet name="Caso Climate Control make_buy" sheetId="10" r:id="rId3"/>
  </sheets>
  <calcPr calcId="152511"/>
</workbook>
</file>

<file path=xl/calcChain.xml><?xml version="1.0" encoding="utf-8"?>
<calcChain xmlns="http://schemas.openxmlformats.org/spreadsheetml/2006/main">
  <c r="F49" i="8" l="1"/>
  <c r="F47" i="8"/>
  <c r="K37" i="8"/>
  <c r="G27" i="7" l="1"/>
  <c r="G26" i="7"/>
  <c r="E30" i="7" l="1"/>
  <c r="H40" i="10"/>
  <c r="H41" i="10"/>
  <c r="H43" i="10"/>
  <c r="H39" i="10"/>
  <c r="I38" i="10"/>
  <c r="E51" i="10" s="1"/>
  <c r="E54" i="10" s="1"/>
  <c r="E44" i="10"/>
  <c r="D42" i="10"/>
  <c r="H42" i="10" s="1"/>
  <c r="E17" i="10"/>
  <c r="D17" i="10"/>
  <c r="F48" i="8"/>
  <c r="F51" i="8" s="1"/>
  <c r="I39" i="8"/>
  <c r="G39" i="8"/>
  <c r="E39" i="8"/>
  <c r="J41" i="8"/>
  <c r="J36" i="8"/>
  <c r="F37" i="8"/>
  <c r="G37" i="8" s="1"/>
  <c r="H37" i="8"/>
  <c r="I37" i="8" s="1"/>
  <c r="D37" i="8"/>
  <c r="E37" i="8" s="1"/>
  <c r="E10" i="8"/>
  <c r="E12" i="8" s="1"/>
  <c r="F27" i="7"/>
  <c r="E27" i="7"/>
  <c r="F30" i="7" s="1"/>
  <c r="D27" i="7"/>
  <c r="D28" i="7" s="1"/>
  <c r="D32" i="7" s="1"/>
  <c r="J39" i="8" l="1"/>
  <c r="F28" i="7"/>
  <c r="F32" i="7" s="1"/>
  <c r="I44" i="10"/>
  <c r="H44" i="10"/>
  <c r="D44" i="10"/>
  <c r="F44" i="10" s="1"/>
  <c r="D38" i="8"/>
  <c r="D40" i="8" s="1"/>
  <c r="E40" i="8" s="1"/>
  <c r="F38" i="8"/>
  <c r="J37" i="8"/>
  <c r="H38" i="8"/>
  <c r="K41" i="8"/>
  <c r="K39" i="8"/>
  <c r="E28" i="7"/>
  <c r="G28" i="7"/>
  <c r="E38" i="8" l="1"/>
  <c r="D52" i="10"/>
  <c r="D54" i="10" s="1"/>
  <c r="F54" i="10" s="1"/>
  <c r="J44" i="10"/>
  <c r="J38" i="8"/>
  <c r="J40" i="8" s="1"/>
  <c r="F40" i="8"/>
  <c r="G40" i="8" s="1"/>
  <c r="G38" i="8"/>
  <c r="I38" i="8"/>
  <c r="H40" i="8"/>
  <c r="I40" i="8" s="1"/>
  <c r="E32" i="7"/>
  <c r="K38" i="8" l="1"/>
  <c r="J42" i="8"/>
  <c r="K42" i="8" s="1"/>
  <c r="K40" i="8"/>
</calcChain>
</file>

<file path=xl/comments1.xml><?xml version="1.0" encoding="utf-8"?>
<comments xmlns="http://schemas.openxmlformats.org/spreadsheetml/2006/main">
  <authors>
    <author>PC</author>
  </authors>
  <commentList>
    <comment ref="B27" authorId="0" shapeId="0">
      <text>
        <r>
          <rPr>
            <sz val="9"/>
            <color indexed="81"/>
            <rFont val="Tahoma"/>
            <family val="2"/>
          </rPr>
          <t xml:space="preserve">
10% delle vendite del mese successivo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 xml:space="preserve">
vendite previste Ottobre = 50.000
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C15" authorId="0" shapeId="0">
      <text>
        <r>
          <rPr>
            <sz val="9"/>
            <color indexed="81"/>
            <rFont val="Tahoma"/>
            <family val="2"/>
          </rPr>
          <t xml:space="preserve">
40% retribuzioni dei supervisori; 60% ammortamento attrezzature speciali (nessun valore di rivendita)</t>
        </r>
      </text>
    </comment>
    <comment ref="C43" authorId="0" shapeId="0">
      <text>
        <r>
          <rPr>
            <sz val="9"/>
            <color indexed="81"/>
            <rFont val="Tahoma"/>
            <family val="2"/>
          </rPr>
          <t xml:space="preserve">
costi non rilevanti per la scelta</t>
        </r>
      </text>
    </comment>
  </commentList>
</comments>
</file>

<file path=xl/sharedStrings.xml><?xml version="1.0" encoding="utf-8"?>
<sst xmlns="http://schemas.openxmlformats.org/spreadsheetml/2006/main" count="89" uniqueCount="64">
  <si>
    <t>Vendite</t>
  </si>
  <si>
    <t>Margine di contribuzione</t>
  </si>
  <si>
    <t xml:space="preserve">Utile operativo </t>
  </si>
  <si>
    <t>Luglio</t>
  </si>
  <si>
    <t>Agosto</t>
  </si>
  <si>
    <t>Settembre</t>
  </si>
  <si>
    <t>Ottobre</t>
  </si>
  <si>
    <t>magazzini di fine periodo auspicato</t>
  </si>
  <si>
    <t>Trimestre</t>
  </si>
  <si>
    <t>vendite previste (unità)</t>
  </si>
  <si>
    <t>magazzino di inizio periodo</t>
  </si>
  <si>
    <t>fabbisogno totale</t>
  </si>
  <si>
    <t>Meno</t>
  </si>
  <si>
    <t>produzione necessaria</t>
  </si>
  <si>
    <t>CASO CRYSTAL TELECOM – BUDGET DELLA PRODUZIONE - TESTO</t>
  </si>
  <si>
    <t>CASO CRYSTAL TELECOM – BUDGET DELLA PRODUZIONE - SOLUZIONE</t>
  </si>
  <si>
    <t>Unità vendute</t>
  </si>
  <si>
    <t>vendite</t>
  </si>
  <si>
    <t>costi variabili</t>
  </si>
  <si>
    <t>costi fissi</t>
  </si>
  <si>
    <t>Sud</t>
  </si>
  <si>
    <t>Nord</t>
  </si>
  <si>
    <t>Centro</t>
  </si>
  <si>
    <t>Mercato geografico</t>
  </si>
  <si>
    <t>costi variabili in % alle vendite</t>
  </si>
  <si>
    <t>costi fissi specifici</t>
  </si>
  <si>
    <t>costi fissi comuni non riconducibili ai mercati geografici</t>
  </si>
  <si>
    <t>Perdita operativa</t>
  </si>
  <si>
    <t>Totale società</t>
  </si>
  <si>
    <t>Margine di segmento per mercato geografico</t>
  </si>
  <si>
    <t xml:space="preserve"> vendite incrementali mercato centrale del 15%</t>
  </si>
  <si>
    <t>margine di contribuzione incrementale</t>
  </si>
  <si>
    <t>MdC</t>
  </si>
  <si>
    <t>costi di pubblicità incrementali</t>
  </si>
  <si>
    <t>ok</t>
  </si>
  <si>
    <t>CE segmentato per mercato geografico</t>
  </si>
  <si>
    <t xml:space="preserve">MdC </t>
  </si>
  <si>
    <t>CASO BOVINE COMPANY REPORT DI SETTORE - TESTO</t>
  </si>
  <si>
    <t>CASO BOVINE COMPANY REPORT DI SETTORE - SOLUZIONI</t>
  </si>
  <si>
    <t>materiali diretti</t>
  </si>
  <si>
    <t>MoD diretta</t>
  </si>
  <si>
    <t>costi variabili di produzione</t>
  </si>
  <si>
    <t>costi fissi di produzione specifici</t>
  </si>
  <si>
    <t>costi fissi di produzione comuni ma allocati</t>
  </si>
  <si>
    <t>prezzo prodotto in outsourcing</t>
  </si>
  <si>
    <t>Costo totale</t>
  </si>
  <si>
    <t>costi differenziali unitari</t>
  </si>
  <si>
    <t>Produrre</t>
  </si>
  <si>
    <t>Acquistare</t>
  </si>
  <si>
    <t>15.000 unità</t>
  </si>
  <si>
    <t>costo di acquisto</t>
  </si>
  <si>
    <t>costi totali</t>
  </si>
  <si>
    <t>(differenza)</t>
  </si>
  <si>
    <t>costo di produzione</t>
  </si>
  <si>
    <t>margine di segmento a cui si rinuncia continuando a produrre</t>
  </si>
  <si>
    <t>costo totale</t>
  </si>
  <si>
    <t>Unitario (€)</t>
  </si>
  <si>
    <t>15.000 unità (€)</t>
  </si>
  <si>
    <t>quantità</t>
  </si>
  <si>
    <t>CASO CLIMATE CONTROL - TESTO</t>
  </si>
  <si>
    <t>CASO CLIMATE CONTROL - SOLUZIONI</t>
  </si>
  <si>
    <r>
      <t>1.</t>
    </r>
    <r>
      <rPr>
        <b/>
        <i/>
        <sz val="7"/>
        <color theme="1"/>
        <rFont val="Times New Roman"/>
        <family val="1"/>
      </rPr>
      <t>       A</t>
    </r>
    <r>
      <rPr>
        <b/>
        <i/>
        <sz val="11"/>
        <color theme="1"/>
        <rFont val="Calibri"/>
        <family val="2"/>
        <scheme val="minor"/>
      </rPr>
      <t>ccettare o rifiutare l’offerta del fornitore esterno?</t>
    </r>
  </si>
  <si>
    <t>Investimenti pubblicitari mercato Centrale (€25.000)</t>
  </si>
  <si>
    <r>
      <rPr>
        <b/>
        <i/>
        <sz val="7"/>
        <color theme="1"/>
        <rFont val="Times New Roman"/>
        <family val="1"/>
      </rPr>
      <t xml:space="preserve">2.       </t>
    </r>
    <r>
      <rPr>
        <b/>
        <i/>
        <sz val="11"/>
        <color theme="1"/>
        <rFont val="Calibri"/>
        <family val="2"/>
        <scheme val="minor"/>
      </rPr>
      <t>Supporre che se si acquistassero i termostati Climate Control possa usare la capacità liberata per lanciare un nuovo prodotto. Il margine di segmento del nuovo prodotto sarebbe di 65.000€. Climate Control dovrebbe accettare l’offerta e acquistare i termostati ad un prezzo unitario di 20€?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</si>
</sst>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i/>
      <sz val="7"/>
      <color theme="1"/>
      <name val="Times New Roman"/>
      <family val="1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theme="4" tint="-0.2499465926084170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9" fontId="0" fillId="0" borderId="0" xfId="2" applyFont="1"/>
    <xf numFmtId="0" fontId="0" fillId="0" borderId="0" xfId="0" applyBorder="1"/>
    <xf numFmtId="0" fontId="4" fillId="0" borderId="0" xfId="0" applyFont="1" applyAlignment="1">
      <alignment horizontal="right"/>
    </xf>
    <xf numFmtId="165" fontId="0" fillId="0" borderId="0" xfId="1" applyNumberFormat="1" applyFont="1"/>
    <xf numFmtId="0" fontId="5" fillId="0" borderId="0" xfId="0" applyFont="1"/>
    <xf numFmtId="165" fontId="0" fillId="0" borderId="0" xfId="0" applyNumberFormat="1"/>
    <xf numFmtId="0" fontId="3" fillId="0" borderId="0" xfId="0" applyFont="1" applyAlignment="1">
      <alignment horizontal="right"/>
    </xf>
    <xf numFmtId="165" fontId="5" fillId="0" borderId="0" xfId="1" applyNumberFormat="1" applyFont="1"/>
    <xf numFmtId="0" fontId="2" fillId="0" borderId="0" xfId="0" applyFont="1"/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wrapText="1"/>
    </xf>
    <xf numFmtId="165" fontId="0" fillId="0" borderId="0" xfId="1" applyNumberFormat="1" applyFont="1" applyAlignment="1">
      <alignment wrapText="1"/>
    </xf>
    <xf numFmtId="165" fontId="8" fillId="0" borderId="0" xfId="1" applyNumberFormat="1" applyFont="1"/>
    <xf numFmtId="9" fontId="0" fillId="0" borderId="0" xfId="0" applyNumberFormat="1"/>
    <xf numFmtId="0" fontId="0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9" fillId="0" borderId="0" xfId="0" applyFont="1"/>
    <xf numFmtId="0" fontId="10" fillId="0" borderId="0" xfId="0" applyFont="1"/>
    <xf numFmtId="1" fontId="3" fillId="0" borderId="0" xfId="0" applyNumberFormat="1" applyFont="1"/>
    <xf numFmtId="0" fontId="0" fillId="0" borderId="0" xfId="0" applyAlignment="1">
      <alignment horizontal="center"/>
    </xf>
    <xf numFmtId="165" fontId="0" fillId="0" borderId="0" xfId="0" applyNumberFormat="1" applyBorder="1"/>
    <xf numFmtId="165" fontId="0" fillId="0" borderId="0" xfId="0" applyNumberFormat="1" applyBorder="1" applyAlignment="1">
      <alignment horizontal="center"/>
    </xf>
    <xf numFmtId="0" fontId="0" fillId="0" borderId="1" xfId="0" applyBorder="1"/>
    <xf numFmtId="165" fontId="0" fillId="0" borderId="1" xfId="0" applyNumberFormat="1" applyBorder="1"/>
    <xf numFmtId="0" fontId="4" fillId="0" borderId="0" xfId="0" applyFont="1" applyAlignment="1">
      <alignment horizontal="left" indent="4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165" fontId="5" fillId="0" borderId="0" xfId="0" applyNumberFormat="1" applyFont="1" applyAlignment="1">
      <alignment wrapText="1"/>
    </xf>
    <xf numFmtId="165" fontId="5" fillId="0" borderId="0" xfId="1" applyNumberFormat="1" applyFont="1" applyAlignment="1">
      <alignment wrapText="1"/>
    </xf>
    <xf numFmtId="165" fontId="5" fillId="0" borderId="0" xfId="0" applyNumberFormat="1" applyFont="1"/>
    <xf numFmtId="0" fontId="1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180975</xdr:rowOff>
    </xdr:from>
    <xdr:to>
      <xdr:col>5</xdr:col>
      <xdr:colOff>57150</xdr:colOff>
      <xdr:row>5</xdr:row>
      <xdr:rowOff>66675</xdr:rowOff>
    </xdr:to>
    <xdr:sp macro="" textlink="">
      <xdr:nvSpPr>
        <xdr:cNvPr id="2" name="CasellaDiTesto 1"/>
        <xdr:cNvSpPr txBox="1"/>
      </xdr:nvSpPr>
      <xdr:spPr>
        <a:xfrm>
          <a:off x="438150" y="561975"/>
          <a:ext cx="466725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Cristal Telecom ha previsto le seguenti vendite del suo innovativo telefono cellulare per i prossimi quattro mesi:</a:t>
          </a:r>
        </a:p>
      </xdr:txBody>
    </xdr:sp>
    <xdr:clientData/>
  </xdr:twoCellAnchor>
  <xdr:twoCellAnchor>
    <xdr:from>
      <xdr:col>1</xdr:col>
      <xdr:colOff>9524</xdr:colOff>
      <xdr:row>11</xdr:row>
      <xdr:rowOff>171450</xdr:rowOff>
    </xdr:from>
    <xdr:to>
      <xdr:col>5</xdr:col>
      <xdr:colOff>66675</xdr:colOff>
      <xdr:row>19</xdr:row>
      <xdr:rowOff>95250</xdr:rowOff>
    </xdr:to>
    <xdr:sp macro="" textlink="">
      <xdr:nvSpPr>
        <xdr:cNvPr id="3" name="CasellaDiTesto 2"/>
        <xdr:cNvSpPr txBox="1"/>
      </xdr:nvSpPr>
      <xdr:spPr>
        <a:xfrm>
          <a:off x="419099" y="2457450"/>
          <a:ext cx="4191001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Attualmente la società sta preparando un budget della produzione per il terzo trimestre. L’esperienza passata ha dimostrato che i magazzini di chiusura dei prodotti finiti devono essere pari al 10% delle vendite del mese successivo. Alla fine di giugno, il magazzino era di 3.000 unità.</a:t>
          </a:r>
        </a:p>
        <a:p>
          <a:r>
            <a:rPr lang="it-IT" sz="1100" i="1">
              <a:solidFill>
                <a:schemeClr val="dk1"/>
              </a:solidFill>
              <a:latin typeface="+mn-lt"/>
              <a:ea typeface="+mn-ea"/>
              <a:cs typeface="+mn-cs"/>
            </a:rPr>
            <a:t>Preparare un budget della produzione per il terzo trimestre che riporti il numero di unità da produrre ogni mese e per il trimestre totale</a:t>
          </a:r>
          <a:endParaRPr lang="it-I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209549</xdr:colOff>
      <xdr:row>3</xdr:row>
      <xdr:rowOff>85725</xdr:rowOff>
    </xdr:from>
    <xdr:to>
      <xdr:col>7</xdr:col>
      <xdr:colOff>142874</xdr:colOff>
      <xdr:row>6</xdr:row>
      <xdr:rowOff>85725</xdr:rowOff>
    </xdr:to>
    <xdr:sp macro="" textlink="">
      <xdr:nvSpPr>
        <xdr:cNvPr id="2" name="CasellaDiTesto 1"/>
        <xdr:cNvSpPr txBox="1"/>
      </xdr:nvSpPr>
      <xdr:spPr>
        <a:xfrm>
          <a:off x="257174" y="657225"/>
          <a:ext cx="5019675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Bovine Company, distributore all’ingrosso di DVD, ha registrato perdite per un certo tempo, come dimostrato dal suo ultimo CE, riportato di seguito:</a:t>
          </a:r>
        </a:p>
        <a:p>
          <a:endParaRPr lang="it-IT" sz="1100"/>
        </a:p>
      </xdr:txBody>
    </xdr:sp>
    <xdr:clientData/>
  </xdr:twoCellAnchor>
  <xdr:twoCellAnchor>
    <xdr:from>
      <xdr:col>2</xdr:col>
      <xdr:colOff>66674</xdr:colOff>
      <xdr:row>12</xdr:row>
      <xdr:rowOff>123825</xdr:rowOff>
    </xdr:from>
    <xdr:to>
      <xdr:col>7</xdr:col>
      <xdr:colOff>133350</xdr:colOff>
      <xdr:row>16</xdr:row>
      <xdr:rowOff>28575</xdr:rowOff>
    </xdr:to>
    <xdr:sp macro="" textlink="">
      <xdr:nvSpPr>
        <xdr:cNvPr id="3" name="CasellaDiTesto 2"/>
        <xdr:cNvSpPr txBox="1"/>
      </xdr:nvSpPr>
      <xdr:spPr>
        <a:xfrm>
          <a:off x="323849" y="2409825"/>
          <a:ext cx="5314951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Nel tentativo di isolare il problema, il presidente ha chiesto un CE segmentato per mercato geografico. Di conseguenza l’ufficio amministrativo ha raccolto i dati che seguono:</a:t>
          </a:r>
        </a:p>
        <a:p>
          <a:endParaRPr lang="it-IT" sz="1100"/>
        </a:p>
      </xdr:txBody>
    </xdr:sp>
    <xdr:clientData/>
  </xdr:twoCellAnchor>
  <xdr:twoCellAnchor>
    <xdr:from>
      <xdr:col>2</xdr:col>
      <xdr:colOff>47625</xdr:colOff>
      <xdr:row>23</xdr:row>
      <xdr:rowOff>95250</xdr:rowOff>
    </xdr:from>
    <xdr:to>
      <xdr:col>7</xdr:col>
      <xdr:colOff>142875</xdr:colOff>
      <xdr:row>26</xdr:row>
      <xdr:rowOff>0</xdr:rowOff>
    </xdr:to>
    <xdr:sp macro="" textlink="">
      <xdr:nvSpPr>
        <xdr:cNvPr id="4" name="CasellaDiTesto 3"/>
        <xdr:cNvSpPr txBox="1"/>
      </xdr:nvSpPr>
      <xdr:spPr>
        <a:xfrm>
          <a:off x="304800" y="4476750"/>
          <a:ext cx="534352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lvl="0"/>
          <a:r>
            <a:rPr lang="it-IT" sz="1100" i="1">
              <a:solidFill>
                <a:schemeClr val="dk1"/>
              </a:solidFill>
              <a:latin typeface="+mn-lt"/>
              <a:ea typeface="+mn-ea"/>
              <a:cs typeface="+mn-cs"/>
            </a:rPr>
            <a:t>Preparare un CE segmentato per mercato geografico come vuole il presidente.  Riportare le colonne Importo e Percentuale per la società nel suo complesso e per ciascun mercato geografico.</a:t>
          </a:r>
          <a:endParaRPr lang="it-I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it-IT" sz="1100" i="1">
              <a:solidFill>
                <a:schemeClr val="dk1"/>
              </a:solidFill>
              <a:latin typeface="+mn-lt"/>
              <a:ea typeface="+mn-ea"/>
              <a:cs typeface="+mn-cs"/>
            </a:rPr>
            <a:t>Il sales manager della società ritiene che le vendite sul mercato geografico centrale possano essere aumentate del 15% se si aumenta la pubblicità di 25.000€ al mese. Si raccomanderebbe l’aumento della pubblicità?</a:t>
          </a:r>
          <a:endParaRPr lang="it-I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45</xdr:row>
      <xdr:rowOff>76200</xdr:rowOff>
    </xdr:from>
    <xdr:to>
      <xdr:col>12</xdr:col>
      <xdr:colOff>66675</xdr:colOff>
      <xdr:row>46</xdr:row>
      <xdr:rowOff>142875</xdr:rowOff>
    </xdr:to>
    <xdr:sp macro="" textlink="">
      <xdr:nvSpPr>
        <xdr:cNvPr id="2" name="CasellaDiTesto 1"/>
        <xdr:cNvSpPr txBox="1"/>
      </xdr:nvSpPr>
      <xdr:spPr>
        <a:xfrm>
          <a:off x="5486400" y="5105400"/>
          <a:ext cx="2686050" cy="2571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Costi di produzione &lt; costi in outsourcing</a:t>
          </a:r>
        </a:p>
      </xdr:txBody>
    </xdr:sp>
    <xdr:clientData/>
  </xdr:twoCellAnchor>
  <xdr:twoCellAnchor>
    <xdr:from>
      <xdr:col>7</xdr:col>
      <xdr:colOff>104775</xdr:colOff>
      <xdr:row>52</xdr:row>
      <xdr:rowOff>161924</xdr:rowOff>
    </xdr:from>
    <xdr:to>
      <xdr:col>11</xdr:col>
      <xdr:colOff>9525</xdr:colOff>
      <xdr:row>55</xdr:row>
      <xdr:rowOff>66675</xdr:rowOff>
    </xdr:to>
    <xdr:sp macro="" textlink="">
      <xdr:nvSpPr>
        <xdr:cNvPr id="3" name="CasellaDiTesto 2"/>
        <xdr:cNvSpPr txBox="1"/>
      </xdr:nvSpPr>
      <xdr:spPr>
        <a:xfrm>
          <a:off x="4610100" y="6210299"/>
          <a:ext cx="2895600" cy="47625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In questo caso invece l'azienda ha più vantaggio ad acquistare il prodotto </a:t>
          </a:r>
        </a:p>
      </xdr:txBody>
    </xdr:sp>
    <xdr:clientData/>
  </xdr:twoCellAnchor>
  <xdr:twoCellAnchor>
    <xdr:from>
      <xdr:col>2</xdr:col>
      <xdr:colOff>66675</xdr:colOff>
      <xdr:row>3</xdr:row>
      <xdr:rowOff>28576</xdr:rowOff>
    </xdr:from>
    <xdr:to>
      <xdr:col>8</xdr:col>
      <xdr:colOff>342900</xdr:colOff>
      <xdr:row>8</xdr:row>
      <xdr:rowOff>47626</xdr:rowOff>
    </xdr:to>
    <xdr:sp macro="" textlink="">
      <xdr:nvSpPr>
        <xdr:cNvPr id="4" name="CasellaDiTesto 3"/>
        <xdr:cNvSpPr txBox="1"/>
      </xdr:nvSpPr>
      <xdr:spPr>
        <a:xfrm>
          <a:off x="276225" y="600076"/>
          <a:ext cx="5410200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Climate Control produce diverse unità di riscaldamento e condizionamento dell’aria. Attualmente la società produce direttamente tutte le componenti. Un fornitore esterno ha offerto di vendere a Climate Control un termostato per 20€ per unità. Per valutare questa opportunità Climate Control ha raccolto se seguenti informazioni relative ai costi di produzione</a:t>
          </a:r>
        </a:p>
        <a:p>
          <a:endParaRPr lang="it-IT" sz="1100"/>
        </a:p>
      </xdr:txBody>
    </xdr:sp>
    <xdr:clientData/>
  </xdr:twoCellAnchor>
  <xdr:twoCellAnchor>
    <xdr:from>
      <xdr:col>2</xdr:col>
      <xdr:colOff>9525</xdr:colOff>
      <xdr:row>21</xdr:row>
      <xdr:rowOff>85724</xdr:rowOff>
    </xdr:from>
    <xdr:to>
      <xdr:col>8</xdr:col>
      <xdr:colOff>409575</xdr:colOff>
      <xdr:row>27</xdr:row>
      <xdr:rowOff>76199</xdr:rowOff>
    </xdr:to>
    <xdr:sp macro="" textlink="">
      <xdr:nvSpPr>
        <xdr:cNvPr id="5" name="CasellaDiTesto 4"/>
        <xdr:cNvSpPr txBox="1"/>
      </xdr:nvSpPr>
      <xdr:spPr>
        <a:xfrm>
          <a:off x="219075" y="4086224"/>
          <a:ext cx="553402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lvl="0"/>
          <a:r>
            <a:rPr lang="it-IT" sz="1100" i="1">
              <a:solidFill>
                <a:schemeClr val="dk1"/>
              </a:solidFill>
              <a:latin typeface="+mn-lt"/>
              <a:ea typeface="+mn-ea"/>
              <a:cs typeface="+mn-cs"/>
            </a:rPr>
            <a:t>1   Supponendo che la società non abbia un uso alternativo per le strutture ora usate per produrre il termostato, si dovrebbe accettare l’offerta del fornitore esterno?</a:t>
          </a:r>
          <a:endParaRPr lang="it-I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it-IT" sz="1100" i="1">
              <a:solidFill>
                <a:schemeClr val="dk1"/>
              </a:solidFill>
              <a:latin typeface="+mn-lt"/>
              <a:ea typeface="+mn-ea"/>
              <a:cs typeface="+mn-cs"/>
            </a:rPr>
            <a:t>2   Supporre che se si acquistassero i termostati Climate Contro possa usare la capacità liberata per lanciare un nuovo prodotto. Il margine di segmento del nuovo prodotto sarebbe di 65.000€. Climate Control dovrebbe accettare l’offerta e acquistare i termostati ad un prezzo unitario di 20€?</a:t>
          </a:r>
          <a:endParaRPr lang="it-I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32"/>
  <sheetViews>
    <sheetView tabSelected="1" workbookViewId="0">
      <selection activeCell="K29" sqref="K29"/>
    </sheetView>
  </sheetViews>
  <sheetFormatPr defaultRowHeight="14.5" outlineLevelRow="1" x14ac:dyDescent="0.35"/>
  <cols>
    <col min="1" max="1" width="6.1796875" customWidth="1"/>
    <col min="2" max="2" width="25.26953125" customWidth="1"/>
    <col min="3" max="3" width="12.453125" customWidth="1"/>
    <col min="4" max="4" width="13.1796875" customWidth="1"/>
    <col min="5" max="5" width="11.1796875" customWidth="1"/>
    <col min="6" max="7" width="12.1796875" customWidth="1"/>
  </cols>
  <sheetData>
    <row r="2" spans="2:4" x14ac:dyDescent="0.35">
      <c r="B2" s="9" t="s">
        <v>14</v>
      </c>
    </row>
    <row r="3" spans="2:4" outlineLevel="1" x14ac:dyDescent="0.35"/>
    <row r="4" spans="2:4" outlineLevel="1" x14ac:dyDescent="0.35"/>
    <row r="5" spans="2:4" outlineLevel="1" x14ac:dyDescent="0.35"/>
    <row r="6" spans="2:4" outlineLevel="1" x14ac:dyDescent="0.35"/>
    <row r="7" spans="2:4" outlineLevel="1" x14ac:dyDescent="0.35">
      <c r="C7" s="10"/>
      <c r="D7" s="12" t="s">
        <v>16</v>
      </c>
    </row>
    <row r="8" spans="2:4" outlineLevel="1" x14ac:dyDescent="0.35">
      <c r="C8" s="10" t="s">
        <v>3</v>
      </c>
      <c r="D8" s="11">
        <v>30000</v>
      </c>
    </row>
    <row r="9" spans="2:4" outlineLevel="1" x14ac:dyDescent="0.35">
      <c r="C9" s="10" t="s">
        <v>4</v>
      </c>
      <c r="D9" s="11">
        <v>45000</v>
      </c>
    </row>
    <row r="10" spans="2:4" outlineLevel="1" x14ac:dyDescent="0.35">
      <c r="C10" s="10" t="s">
        <v>5</v>
      </c>
      <c r="D10" s="11">
        <v>60000</v>
      </c>
    </row>
    <row r="11" spans="2:4" outlineLevel="1" x14ac:dyDescent="0.35">
      <c r="C11" s="10" t="s">
        <v>6</v>
      </c>
      <c r="D11" s="11">
        <v>50000</v>
      </c>
    </row>
    <row r="12" spans="2:4" outlineLevel="1" x14ac:dyDescent="0.35">
      <c r="C12" s="10"/>
      <c r="D12" s="11"/>
    </row>
    <row r="13" spans="2:4" outlineLevel="1" x14ac:dyDescent="0.35">
      <c r="C13" s="10"/>
      <c r="D13" s="11"/>
    </row>
    <row r="14" spans="2:4" outlineLevel="1" x14ac:dyDescent="0.35">
      <c r="C14" s="10"/>
      <c r="D14" s="11"/>
    </row>
    <row r="15" spans="2:4" outlineLevel="1" x14ac:dyDescent="0.35">
      <c r="C15" s="10"/>
      <c r="D15" s="11"/>
    </row>
    <row r="16" spans="2:4" outlineLevel="1" x14ac:dyDescent="0.35">
      <c r="B16" s="10"/>
      <c r="C16" s="10"/>
    </row>
    <row r="17" spans="2:7" outlineLevel="1" x14ac:dyDescent="0.35">
      <c r="B17" s="10"/>
      <c r="C17" s="10"/>
    </row>
    <row r="18" spans="2:7" outlineLevel="1" x14ac:dyDescent="0.35"/>
    <row r="19" spans="2:7" outlineLevel="1" x14ac:dyDescent="0.35"/>
    <row r="20" spans="2:7" outlineLevel="1" x14ac:dyDescent="0.35"/>
    <row r="21" spans="2:7" outlineLevel="1" x14ac:dyDescent="0.35"/>
    <row r="23" spans="2:7" x14ac:dyDescent="0.35">
      <c r="B23" s="9" t="s">
        <v>15</v>
      </c>
    </row>
    <row r="25" spans="2:7" x14ac:dyDescent="0.35">
      <c r="D25" t="s">
        <v>3</v>
      </c>
      <c r="E25" t="s">
        <v>4</v>
      </c>
      <c r="F25" t="s">
        <v>5</v>
      </c>
      <c r="G25" t="s">
        <v>8</v>
      </c>
    </row>
    <row r="26" spans="2:7" x14ac:dyDescent="0.35">
      <c r="B26" t="s">
        <v>9</v>
      </c>
      <c r="D26" s="8">
        <v>30000</v>
      </c>
      <c r="E26" s="8">
        <v>45000</v>
      </c>
      <c r="F26" s="8">
        <v>60000</v>
      </c>
      <c r="G26" s="8">
        <f>SUM(D26:F26)</f>
        <v>135000</v>
      </c>
    </row>
    <row r="27" spans="2:7" s="13" customFormat="1" ht="29" x14ac:dyDescent="0.35">
      <c r="B27" s="13" t="s">
        <v>7</v>
      </c>
      <c r="D27" s="33">
        <f>E26*0.1</f>
        <v>4500</v>
      </c>
      <c r="E27" s="33">
        <f t="shared" ref="E27" si="0">F26*0.1</f>
        <v>6000</v>
      </c>
      <c r="F27" s="33">
        <f>50000*0.1</f>
        <v>5000</v>
      </c>
      <c r="G27" s="34">
        <f>F27</f>
        <v>5000</v>
      </c>
    </row>
    <row r="28" spans="2:7" x14ac:dyDescent="0.35">
      <c r="B28" t="s">
        <v>11</v>
      </c>
      <c r="D28" s="35">
        <f>SUM(D26:D27)</f>
        <v>34500</v>
      </c>
      <c r="E28" s="35">
        <f t="shared" ref="E28:F28" si="1">SUM(E26:E27)</f>
        <v>51000</v>
      </c>
      <c r="F28" s="35">
        <f t="shared" si="1"/>
        <v>65000</v>
      </c>
      <c r="G28" s="35">
        <f>G26+G27</f>
        <v>140000</v>
      </c>
    </row>
    <row r="29" spans="2:7" x14ac:dyDescent="0.35">
      <c r="B29" s="7" t="s">
        <v>12</v>
      </c>
      <c r="D29" s="36"/>
      <c r="E29" s="5"/>
      <c r="F29" s="5"/>
    </row>
    <row r="30" spans="2:7" x14ac:dyDescent="0.35">
      <c r="B30" t="s">
        <v>10</v>
      </c>
      <c r="D30" s="35">
        <v>3000</v>
      </c>
      <c r="E30" s="35">
        <f>D27</f>
        <v>4500</v>
      </c>
      <c r="F30" s="35">
        <f>E27</f>
        <v>6000</v>
      </c>
    </row>
    <row r="31" spans="2:7" x14ac:dyDescent="0.35">
      <c r="D31" s="36"/>
      <c r="E31" s="5"/>
      <c r="F31" s="5"/>
    </row>
    <row r="32" spans="2:7" x14ac:dyDescent="0.35">
      <c r="B32" s="7" t="s">
        <v>13</v>
      </c>
      <c r="D32" s="35">
        <f>D28-D30</f>
        <v>31500</v>
      </c>
      <c r="E32" s="35">
        <f t="shared" ref="E32:F32" si="2">E28-E30</f>
        <v>46500</v>
      </c>
      <c r="F32" s="35">
        <f t="shared" si="2"/>
        <v>59000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2"/>
  <sheetViews>
    <sheetView zoomScaleNormal="100" workbookViewId="0">
      <selection activeCell="H46" sqref="H46"/>
    </sheetView>
  </sheetViews>
  <sheetFormatPr defaultRowHeight="14.5" outlineLevelRow="1" x14ac:dyDescent="0.35"/>
  <cols>
    <col min="1" max="1" width="0.7265625" customWidth="1"/>
    <col min="2" max="2" width="3.1796875" customWidth="1"/>
    <col min="3" max="3" width="26.1796875" customWidth="1"/>
    <col min="4" max="4" width="18.81640625" customWidth="1"/>
    <col min="5" max="5" width="13.26953125" customWidth="1"/>
    <col min="6" max="6" width="11.26953125" customWidth="1"/>
    <col min="8" max="8" width="12" customWidth="1"/>
    <col min="10" max="10" width="13.453125" bestFit="1" customWidth="1"/>
  </cols>
  <sheetData>
    <row r="2" spans="3:5" x14ac:dyDescent="0.35">
      <c r="C2" s="9" t="s">
        <v>37</v>
      </c>
    </row>
    <row r="4" spans="3:5" outlineLevel="1" x14ac:dyDescent="0.35"/>
    <row r="5" spans="3:5" outlineLevel="1" x14ac:dyDescent="0.35"/>
    <row r="6" spans="3:5" outlineLevel="1" x14ac:dyDescent="0.35"/>
    <row r="7" spans="3:5" outlineLevel="1" x14ac:dyDescent="0.35"/>
    <row r="8" spans="3:5" outlineLevel="1" x14ac:dyDescent="0.35">
      <c r="D8" t="s">
        <v>17</v>
      </c>
      <c r="E8" s="4">
        <v>1500000</v>
      </c>
    </row>
    <row r="9" spans="3:5" outlineLevel="1" x14ac:dyDescent="0.35">
      <c r="D9" t="s">
        <v>18</v>
      </c>
      <c r="E9" s="4">
        <v>588000</v>
      </c>
    </row>
    <row r="10" spans="3:5" outlineLevel="1" x14ac:dyDescent="0.35">
      <c r="D10" t="s">
        <v>36</v>
      </c>
      <c r="E10" s="4">
        <f>E8-E9</f>
        <v>912000</v>
      </c>
    </row>
    <row r="11" spans="3:5" outlineLevel="1" x14ac:dyDescent="0.35">
      <c r="D11" t="s">
        <v>19</v>
      </c>
      <c r="E11" s="4">
        <v>945000</v>
      </c>
    </row>
    <row r="12" spans="3:5" outlineLevel="1" x14ac:dyDescent="0.35">
      <c r="D12" t="s">
        <v>27</v>
      </c>
      <c r="E12" s="15">
        <f>E10-E11</f>
        <v>-33000</v>
      </c>
    </row>
    <row r="13" spans="3:5" outlineLevel="1" x14ac:dyDescent="0.35"/>
    <row r="14" spans="3:5" outlineLevel="1" x14ac:dyDescent="0.35"/>
    <row r="15" spans="3:5" outlineLevel="1" x14ac:dyDescent="0.35"/>
    <row r="16" spans="3:5" outlineLevel="1" x14ac:dyDescent="0.35"/>
    <row r="17" spans="2:9" outlineLevel="1" x14ac:dyDescent="0.35"/>
    <row r="18" spans="2:9" outlineLevel="1" x14ac:dyDescent="0.35">
      <c r="D18" s="37" t="s">
        <v>23</v>
      </c>
      <c r="E18" s="37"/>
      <c r="F18" s="37"/>
      <c r="G18" s="37"/>
      <c r="H18" s="37"/>
    </row>
    <row r="19" spans="2:9" outlineLevel="1" x14ac:dyDescent="0.35">
      <c r="D19" s="18" t="s">
        <v>20</v>
      </c>
      <c r="E19" s="18"/>
      <c r="F19" s="18" t="s">
        <v>22</v>
      </c>
      <c r="G19" s="18"/>
      <c r="H19" s="18" t="s">
        <v>21</v>
      </c>
    </row>
    <row r="20" spans="2:9" outlineLevel="1" x14ac:dyDescent="0.35">
      <c r="C20" t="s">
        <v>17</v>
      </c>
      <c r="D20" s="4">
        <v>400000</v>
      </c>
      <c r="E20" s="4"/>
      <c r="F20" s="4">
        <v>600000</v>
      </c>
      <c r="G20" s="4"/>
      <c r="H20" s="4">
        <v>500000</v>
      </c>
    </row>
    <row r="21" spans="2:9" outlineLevel="1" x14ac:dyDescent="0.35">
      <c r="C21" t="s">
        <v>24</v>
      </c>
      <c r="D21" s="16">
        <v>0.52</v>
      </c>
      <c r="E21" s="16"/>
      <c r="F21" s="16">
        <v>0.3</v>
      </c>
      <c r="G21" s="16"/>
      <c r="H21" s="16">
        <v>0.4</v>
      </c>
    </row>
    <row r="22" spans="2:9" outlineLevel="1" x14ac:dyDescent="0.35">
      <c r="C22" t="s">
        <v>25</v>
      </c>
      <c r="D22" s="4">
        <v>240000</v>
      </c>
      <c r="E22" s="4"/>
      <c r="F22" s="4">
        <v>330000</v>
      </c>
      <c r="G22" s="4"/>
      <c r="H22" s="4">
        <v>200000</v>
      </c>
    </row>
    <row r="23" spans="2:9" outlineLevel="1" x14ac:dyDescent="0.35">
      <c r="D23" s="4"/>
      <c r="E23" s="4"/>
      <c r="F23" s="4"/>
      <c r="G23" s="4"/>
      <c r="H23" s="4"/>
    </row>
    <row r="24" spans="2:9" outlineLevel="1" x14ac:dyDescent="0.35">
      <c r="D24" s="4"/>
      <c r="E24" s="4"/>
    </row>
    <row r="25" spans="2:9" ht="23.25" customHeight="1" outlineLevel="1" x14ac:dyDescent="0.35">
      <c r="I25" s="20"/>
    </row>
    <row r="26" spans="2:9" ht="19.5" customHeight="1" outlineLevel="1" x14ac:dyDescent="0.35">
      <c r="I26" s="18"/>
    </row>
    <row r="27" spans="2:9" outlineLevel="1" x14ac:dyDescent="0.35">
      <c r="I27" s="4"/>
    </row>
    <row r="28" spans="2:9" outlineLevel="1" x14ac:dyDescent="0.35">
      <c r="I28" s="16"/>
    </row>
    <row r="29" spans="2:9" x14ac:dyDescent="0.35">
      <c r="I29" s="4"/>
    </row>
    <row r="30" spans="2:9" x14ac:dyDescent="0.35">
      <c r="C30" s="9" t="s">
        <v>38</v>
      </c>
      <c r="I30" s="4"/>
    </row>
    <row r="31" spans="2:9" x14ac:dyDescent="0.35">
      <c r="D31" s="4"/>
      <c r="E31" s="4"/>
      <c r="F31" s="4"/>
      <c r="G31" s="4"/>
      <c r="H31" s="4"/>
      <c r="I31" s="4"/>
    </row>
    <row r="32" spans="2:9" s="23" customFormat="1" ht="19.5" customHeight="1" x14ac:dyDescent="0.35">
      <c r="B32" s="22">
        <v>1</v>
      </c>
      <c r="C32" s="38" t="s">
        <v>35</v>
      </c>
      <c r="D32" s="38"/>
      <c r="E32" s="38"/>
      <c r="F32" s="38"/>
      <c r="G32" s="38"/>
      <c r="H32" s="38"/>
      <c r="I32" s="38"/>
    </row>
    <row r="34" spans="2:11" ht="20.25" customHeight="1" x14ac:dyDescent="0.35">
      <c r="D34" s="37" t="s">
        <v>23</v>
      </c>
      <c r="E34" s="37"/>
      <c r="F34" s="37"/>
      <c r="G34" s="37"/>
      <c r="H34" s="37"/>
      <c r="I34" s="20"/>
    </row>
    <row r="35" spans="2:11" x14ac:dyDescent="0.35">
      <c r="D35" t="s">
        <v>20</v>
      </c>
      <c r="F35" t="s">
        <v>22</v>
      </c>
      <c r="H35" t="s">
        <v>21</v>
      </c>
      <c r="J35" t="s">
        <v>28</v>
      </c>
    </row>
    <row r="36" spans="2:11" x14ac:dyDescent="0.35">
      <c r="C36" t="s">
        <v>0</v>
      </c>
      <c r="D36" s="4">
        <v>400000</v>
      </c>
      <c r="E36" s="24">
        <v>100</v>
      </c>
      <c r="F36" s="4">
        <v>600000</v>
      </c>
      <c r="G36" s="24">
        <v>100</v>
      </c>
      <c r="H36" s="4">
        <v>500000</v>
      </c>
      <c r="I36" s="24">
        <v>100</v>
      </c>
      <c r="J36" s="4">
        <f>SUM(D36:H36)</f>
        <v>1500200</v>
      </c>
      <c r="K36" s="24">
        <v>100</v>
      </c>
    </row>
    <row r="37" spans="2:11" x14ac:dyDescent="0.35">
      <c r="C37" t="s">
        <v>18</v>
      </c>
      <c r="D37" s="4">
        <f>D36*D21</f>
        <v>208000</v>
      </c>
      <c r="E37" s="24">
        <f>D37/$D$36*100</f>
        <v>52</v>
      </c>
      <c r="F37" s="4">
        <f>F36*F21</f>
        <v>180000</v>
      </c>
      <c r="G37" s="24">
        <f>F37/$F$36*100</f>
        <v>30</v>
      </c>
      <c r="H37" s="4">
        <f>H36*H21</f>
        <v>200000</v>
      </c>
      <c r="I37" s="24">
        <f>H37/$H$36*100</f>
        <v>40</v>
      </c>
      <c r="J37" s="4">
        <f>SUM(D37:H37)</f>
        <v>588082</v>
      </c>
      <c r="K37" s="24">
        <f>J37/$J$36*100</f>
        <v>39.200239968004261</v>
      </c>
    </row>
    <row r="38" spans="2:11" x14ac:dyDescent="0.35">
      <c r="C38" s="3" t="s">
        <v>1</v>
      </c>
      <c r="D38" s="4">
        <f>D36-D37</f>
        <v>192000</v>
      </c>
      <c r="E38" s="24">
        <f t="shared" ref="E38:E40" si="0">D38/$D$36*100</f>
        <v>48</v>
      </c>
      <c r="F38" s="4">
        <f t="shared" ref="F38:H38" si="1">F36-F37</f>
        <v>420000</v>
      </c>
      <c r="G38" s="24">
        <f t="shared" ref="G38:G40" si="2">F38/$F$36*100</f>
        <v>70</v>
      </c>
      <c r="H38" s="4">
        <f t="shared" si="1"/>
        <v>300000</v>
      </c>
      <c r="I38" s="24">
        <f t="shared" ref="I38:I40" si="3">H38/$H$36*100</f>
        <v>60</v>
      </c>
      <c r="J38" s="4">
        <f>J36-J37</f>
        <v>912118</v>
      </c>
      <c r="K38" s="24">
        <f t="shared" ref="K38:K42" si="4">J38/$J$36*100</f>
        <v>60.799760031995731</v>
      </c>
    </row>
    <row r="39" spans="2:11" x14ac:dyDescent="0.35">
      <c r="C39" t="s">
        <v>25</v>
      </c>
      <c r="D39" s="4">
        <v>240000</v>
      </c>
      <c r="E39" s="24">
        <f t="shared" si="0"/>
        <v>60</v>
      </c>
      <c r="F39" s="4">
        <v>330000</v>
      </c>
      <c r="G39" s="24">
        <f t="shared" si="2"/>
        <v>55.000000000000007</v>
      </c>
      <c r="H39" s="4">
        <v>200000</v>
      </c>
      <c r="I39" s="24">
        <f t="shared" si="3"/>
        <v>40</v>
      </c>
      <c r="J39" s="4">
        <f>SUM(D39:H39)</f>
        <v>770115</v>
      </c>
      <c r="K39" s="24">
        <f t="shared" si="4"/>
        <v>51.334155445940546</v>
      </c>
    </row>
    <row r="40" spans="2:11" ht="32.25" customHeight="1" x14ac:dyDescent="0.35">
      <c r="C40" s="19" t="s">
        <v>29</v>
      </c>
      <c r="D40" s="4">
        <f>D38-D39</f>
        <v>-48000</v>
      </c>
      <c r="E40" s="24">
        <f t="shared" si="0"/>
        <v>-12</v>
      </c>
      <c r="F40" s="4">
        <f t="shared" ref="F40:H40" si="5">F38-F39</f>
        <v>90000</v>
      </c>
      <c r="G40" s="24">
        <f t="shared" si="2"/>
        <v>15</v>
      </c>
      <c r="H40" s="4">
        <f t="shared" si="5"/>
        <v>100000</v>
      </c>
      <c r="I40" s="24">
        <f t="shared" si="3"/>
        <v>20</v>
      </c>
      <c r="J40" s="4">
        <f>J38-J39</f>
        <v>142003</v>
      </c>
      <c r="K40" s="24">
        <f t="shared" si="4"/>
        <v>9.4656045860551927</v>
      </c>
    </row>
    <row r="41" spans="2:11" ht="43.5" x14ac:dyDescent="0.35">
      <c r="C41" s="17" t="s">
        <v>26</v>
      </c>
      <c r="F41" s="4"/>
      <c r="G41" s="4"/>
      <c r="H41" s="4"/>
      <c r="I41" s="4"/>
      <c r="J41" s="4">
        <f>E11-D22-F22-H22</f>
        <v>175000</v>
      </c>
      <c r="K41" s="24">
        <f t="shared" si="4"/>
        <v>11.665111318490867</v>
      </c>
    </row>
    <row r="42" spans="2:11" x14ac:dyDescent="0.35">
      <c r="C42" s="3" t="s">
        <v>27</v>
      </c>
      <c r="J42" s="6">
        <f>J40-J41</f>
        <v>-32997</v>
      </c>
      <c r="K42" s="24">
        <f t="shared" si="4"/>
        <v>-2.1995067324356752</v>
      </c>
    </row>
    <row r="45" spans="2:11" ht="15.5" x14ac:dyDescent="0.35">
      <c r="B45" s="22">
        <v>2</v>
      </c>
      <c r="C45" s="38" t="s">
        <v>62</v>
      </c>
      <c r="D45" s="38"/>
      <c r="E45" s="38"/>
      <c r="F45" s="38"/>
      <c r="G45" s="38"/>
      <c r="H45" s="38"/>
      <c r="I45" s="38"/>
    </row>
    <row r="47" spans="2:11" x14ac:dyDescent="0.35">
      <c r="C47" t="s">
        <v>30</v>
      </c>
      <c r="F47" s="4">
        <f>F36*0.15</f>
        <v>90000</v>
      </c>
      <c r="G47" s="4"/>
      <c r="H47" s="4"/>
      <c r="I47" s="4"/>
      <c r="J47" s="4"/>
      <c r="K47" s="4"/>
    </row>
    <row r="48" spans="2:11" x14ac:dyDescent="0.35">
      <c r="C48" t="s">
        <v>32</v>
      </c>
      <c r="F48" s="1">
        <f>70%</f>
        <v>0.7</v>
      </c>
      <c r="G48" s="4"/>
      <c r="H48" s="4"/>
      <c r="I48" s="4"/>
      <c r="J48" s="4"/>
      <c r="K48" s="4"/>
    </row>
    <row r="49" spans="3:11" x14ac:dyDescent="0.35">
      <c r="C49" t="s">
        <v>31</v>
      </c>
      <c r="F49" s="4">
        <f>F47*F48</f>
        <v>62999.999999999993</v>
      </c>
      <c r="G49" s="4"/>
      <c r="H49" s="4"/>
      <c r="I49" s="4"/>
      <c r="J49" s="4"/>
      <c r="K49" s="4"/>
    </row>
    <row r="50" spans="3:11" x14ac:dyDescent="0.35">
      <c r="C50" t="s">
        <v>33</v>
      </c>
      <c r="F50" s="4">
        <v>25000</v>
      </c>
      <c r="G50" s="4"/>
      <c r="H50" s="4"/>
      <c r="I50" s="4"/>
      <c r="J50" s="4"/>
      <c r="K50" s="4"/>
    </row>
    <row r="51" spans="3:11" x14ac:dyDescent="0.35">
      <c r="C51" t="s">
        <v>2</v>
      </c>
      <c r="F51" s="4">
        <f>F49-F50</f>
        <v>37999.999999999993</v>
      </c>
      <c r="G51" s="4"/>
      <c r="H51" s="4"/>
      <c r="I51" s="4"/>
      <c r="J51" s="4"/>
      <c r="K51" s="4"/>
    </row>
    <row r="52" spans="3:11" x14ac:dyDescent="0.35">
      <c r="F52" s="21" t="s">
        <v>34</v>
      </c>
      <c r="G52" s="4"/>
      <c r="H52" s="4"/>
      <c r="I52" s="4"/>
      <c r="J52" s="4"/>
      <c r="K52" s="4"/>
    </row>
  </sheetData>
  <mergeCells count="4">
    <mergeCell ref="D18:H18"/>
    <mergeCell ref="D34:H34"/>
    <mergeCell ref="C32:I32"/>
    <mergeCell ref="C45:I4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58"/>
  <sheetViews>
    <sheetView topLeftCell="B19" zoomScaleNormal="100" workbookViewId="0">
      <selection activeCell="M16" sqref="M16"/>
    </sheetView>
  </sheetViews>
  <sheetFormatPr defaultRowHeight="14.5" outlineLevelRow="1" x14ac:dyDescent="0.35"/>
  <cols>
    <col min="1" max="1" width="9.1796875" hidden="1" customWidth="1"/>
    <col min="2" max="2" width="3.1796875" customWidth="1"/>
    <col min="3" max="3" width="32.7265625" customWidth="1"/>
    <col min="4" max="4" width="11" customWidth="1"/>
    <col min="5" max="5" width="10.54296875" bestFit="1" customWidth="1"/>
    <col min="6" max="6" width="12.54296875" customWidth="1"/>
    <col min="7" max="7" width="9.1796875" hidden="1" customWidth="1"/>
    <col min="8" max="8" width="12.54296875" bestFit="1" customWidth="1"/>
    <col min="9" max="9" width="12.54296875" customWidth="1"/>
    <col min="10" max="10" width="10.54296875" customWidth="1"/>
  </cols>
  <sheetData>
    <row r="2" spans="3:5" x14ac:dyDescent="0.35">
      <c r="C2" s="9" t="s">
        <v>59</v>
      </c>
    </row>
    <row r="3" spans="3:5" outlineLevel="1" x14ac:dyDescent="0.35"/>
    <row r="4" spans="3:5" outlineLevel="1" x14ac:dyDescent="0.35"/>
    <row r="5" spans="3:5" outlineLevel="1" x14ac:dyDescent="0.35"/>
    <row r="6" spans="3:5" outlineLevel="1" x14ac:dyDescent="0.35"/>
    <row r="7" spans="3:5" outlineLevel="1" x14ac:dyDescent="0.35"/>
    <row r="8" spans="3:5" outlineLevel="1" x14ac:dyDescent="0.35"/>
    <row r="9" spans="3:5" outlineLevel="1" x14ac:dyDescent="0.35"/>
    <row r="10" spans="3:5" outlineLevel="1" x14ac:dyDescent="0.35">
      <c r="D10" t="s">
        <v>56</v>
      </c>
      <c r="E10" t="s">
        <v>57</v>
      </c>
    </row>
    <row r="11" spans="3:5" outlineLevel="1" x14ac:dyDescent="0.35">
      <c r="C11" t="s">
        <v>39</v>
      </c>
      <c r="D11">
        <v>6</v>
      </c>
      <c r="E11" s="4">
        <v>90000</v>
      </c>
    </row>
    <row r="12" spans="3:5" outlineLevel="1" x14ac:dyDescent="0.35">
      <c r="C12" t="s">
        <v>40</v>
      </c>
      <c r="D12">
        <v>8</v>
      </c>
      <c r="E12" s="4">
        <v>120000</v>
      </c>
    </row>
    <row r="13" spans="3:5" outlineLevel="1" x14ac:dyDescent="0.35">
      <c r="C13" t="s">
        <v>41</v>
      </c>
      <c r="D13">
        <v>1</v>
      </c>
      <c r="E13" s="4">
        <v>15000</v>
      </c>
    </row>
    <row r="14" spans="3:5" outlineLevel="1" x14ac:dyDescent="0.35">
      <c r="C14" t="s">
        <v>42</v>
      </c>
      <c r="D14">
        <v>5</v>
      </c>
      <c r="E14" s="4">
        <v>75000</v>
      </c>
    </row>
    <row r="15" spans="3:5" s="13" customFormat="1" ht="29" outlineLevel="1" x14ac:dyDescent="0.35">
      <c r="C15" s="13" t="s">
        <v>43</v>
      </c>
      <c r="D15" s="13">
        <v>10</v>
      </c>
      <c r="E15" s="14">
        <v>150000</v>
      </c>
    </row>
    <row r="16" spans="3:5" outlineLevel="1" x14ac:dyDescent="0.35">
      <c r="E16" s="4"/>
    </row>
    <row r="17" spans="3:9" outlineLevel="1" x14ac:dyDescent="0.35">
      <c r="C17" s="7" t="s">
        <v>45</v>
      </c>
      <c r="D17">
        <f>SUM(D11:D15)</f>
        <v>30</v>
      </c>
      <c r="E17" s="4">
        <f>SUM(E11:E15)</f>
        <v>450000</v>
      </c>
    </row>
    <row r="18" spans="3:9" outlineLevel="1" x14ac:dyDescent="0.35">
      <c r="C18" s="7"/>
      <c r="E18" s="4"/>
    </row>
    <row r="19" spans="3:9" outlineLevel="1" x14ac:dyDescent="0.35">
      <c r="C19" t="s">
        <v>44</v>
      </c>
      <c r="E19" s="4">
        <v>20</v>
      </c>
    </row>
    <row r="20" spans="3:9" outlineLevel="1" x14ac:dyDescent="0.35">
      <c r="C20" t="s">
        <v>58</v>
      </c>
      <c r="D20" s="4">
        <v>15000</v>
      </c>
      <c r="E20" s="4">
        <v>15000</v>
      </c>
    </row>
    <row r="21" spans="3:9" outlineLevel="1" x14ac:dyDescent="0.35"/>
    <row r="22" spans="3:9" outlineLevel="1" x14ac:dyDescent="0.35">
      <c r="F22" s="6"/>
    </row>
    <row r="23" spans="3:9" outlineLevel="1" x14ac:dyDescent="0.35"/>
    <row r="24" spans="3:9" outlineLevel="1" x14ac:dyDescent="0.35"/>
    <row r="25" spans="3:9" outlineLevel="1" x14ac:dyDescent="0.35"/>
    <row r="26" spans="3:9" outlineLevel="1" x14ac:dyDescent="0.35">
      <c r="I26" s="4"/>
    </row>
    <row r="27" spans="3:9" outlineLevel="1" x14ac:dyDescent="0.35">
      <c r="I27" s="4"/>
    </row>
    <row r="28" spans="3:9" outlineLevel="1" x14ac:dyDescent="0.35">
      <c r="I28" s="4"/>
    </row>
    <row r="29" spans="3:9" outlineLevel="1" x14ac:dyDescent="0.35">
      <c r="I29" s="4"/>
    </row>
    <row r="30" spans="3:9" outlineLevel="1" x14ac:dyDescent="0.35">
      <c r="I30" s="4"/>
    </row>
    <row r="31" spans="3:9" x14ac:dyDescent="0.35">
      <c r="I31" s="4"/>
    </row>
    <row r="32" spans="3:9" x14ac:dyDescent="0.35">
      <c r="C32" s="9" t="s">
        <v>60</v>
      </c>
      <c r="I32" s="4"/>
    </row>
    <row r="33" spans="3:10" x14ac:dyDescent="0.35">
      <c r="I33" s="4"/>
    </row>
    <row r="34" spans="3:10" x14ac:dyDescent="0.35">
      <c r="C34" s="30" t="s">
        <v>61</v>
      </c>
      <c r="I34" s="4"/>
    </row>
    <row r="35" spans="3:10" x14ac:dyDescent="0.35">
      <c r="I35" s="4"/>
    </row>
    <row r="36" spans="3:10" ht="21" customHeight="1" x14ac:dyDescent="0.35">
      <c r="D36" s="37" t="s">
        <v>46</v>
      </c>
      <c r="E36" s="37"/>
      <c r="F36" s="37"/>
      <c r="G36" s="9"/>
      <c r="H36" s="39" t="s">
        <v>49</v>
      </c>
      <c r="I36" s="40"/>
      <c r="J36" s="40"/>
    </row>
    <row r="37" spans="3:10" x14ac:dyDescent="0.35">
      <c r="D37" t="s">
        <v>47</v>
      </c>
      <c r="E37" t="s">
        <v>48</v>
      </c>
      <c r="F37" t="s">
        <v>52</v>
      </c>
      <c r="H37" s="28" t="s">
        <v>47</v>
      </c>
      <c r="I37" s="2" t="s">
        <v>48</v>
      </c>
      <c r="J37" s="2" t="s">
        <v>52</v>
      </c>
    </row>
    <row r="38" spans="3:10" x14ac:dyDescent="0.35">
      <c r="C38" t="s">
        <v>50</v>
      </c>
      <c r="E38">
        <v>20</v>
      </c>
      <c r="H38" s="28"/>
      <c r="I38" s="26">
        <f>E38*E20</f>
        <v>300000</v>
      </c>
      <c r="J38" s="2"/>
    </row>
    <row r="39" spans="3:10" x14ac:dyDescent="0.35">
      <c r="C39" t="s">
        <v>39</v>
      </c>
      <c r="D39">
        <v>6</v>
      </c>
      <c r="H39" s="29">
        <f>D39*$D$20</f>
        <v>90000</v>
      </c>
      <c r="I39" s="2"/>
      <c r="J39" s="2"/>
    </row>
    <row r="40" spans="3:10" x14ac:dyDescent="0.35">
      <c r="C40" t="s">
        <v>40</v>
      </c>
      <c r="D40">
        <v>8</v>
      </c>
      <c r="H40" s="29">
        <f>D40*$D$20</f>
        <v>120000</v>
      </c>
      <c r="I40" s="2"/>
      <c r="J40" s="2"/>
    </row>
    <row r="41" spans="3:10" x14ac:dyDescent="0.35">
      <c r="C41" t="s">
        <v>41</v>
      </c>
      <c r="D41">
        <v>1</v>
      </c>
      <c r="H41" s="29">
        <f>D41*$D$20</f>
        <v>15000</v>
      </c>
      <c r="I41" s="2"/>
      <c r="J41" s="2"/>
    </row>
    <row r="42" spans="3:10" x14ac:dyDescent="0.35">
      <c r="C42" t="s">
        <v>42</v>
      </c>
      <c r="D42" s="6">
        <f>E14*0.4/D20</f>
        <v>2</v>
      </c>
      <c r="H42" s="29">
        <f>D42*$D$20</f>
        <v>30000</v>
      </c>
      <c r="I42" s="2"/>
      <c r="J42" s="2"/>
    </row>
    <row r="43" spans="3:10" x14ac:dyDescent="0.35">
      <c r="C43" t="s">
        <v>43</v>
      </c>
      <c r="D43">
        <v>0</v>
      </c>
      <c r="E43">
        <v>0</v>
      </c>
      <c r="H43" s="29">
        <f>D43*$D$20</f>
        <v>0</v>
      </c>
      <c r="I43" s="2"/>
      <c r="J43" s="2"/>
    </row>
    <row r="44" spans="3:10" x14ac:dyDescent="0.35">
      <c r="C44" s="3" t="s">
        <v>51</v>
      </c>
      <c r="D44">
        <f>SUM(D39:D43)</f>
        <v>17</v>
      </c>
      <c r="E44">
        <f>SUM(E38:E43)</f>
        <v>20</v>
      </c>
      <c r="F44" s="25">
        <f>E44-D44</f>
        <v>3</v>
      </c>
      <c r="H44" s="29">
        <f>SUM(H38:H43)</f>
        <v>255000</v>
      </c>
      <c r="I44" s="26">
        <f>SUM(I38:I43)</f>
        <v>300000</v>
      </c>
      <c r="J44" s="27">
        <f>I44-H44</f>
        <v>45000</v>
      </c>
    </row>
    <row r="45" spans="3:10" x14ac:dyDescent="0.35">
      <c r="D45" s="31" t="s">
        <v>34</v>
      </c>
      <c r="H45" s="32" t="s">
        <v>34</v>
      </c>
      <c r="I45" s="2"/>
      <c r="J45" s="2"/>
    </row>
    <row r="46" spans="3:10" x14ac:dyDescent="0.35">
      <c r="H46" s="28"/>
      <c r="I46" s="2"/>
      <c r="J46" s="2"/>
    </row>
    <row r="47" spans="3:10" x14ac:dyDescent="0.35">
      <c r="H47" s="29">
        <v>60000</v>
      </c>
      <c r="I47" s="2"/>
      <c r="J47" s="2"/>
    </row>
    <row r="48" spans="3:10" x14ac:dyDescent="0.35">
      <c r="H48" s="26"/>
      <c r="I48" s="2"/>
      <c r="J48" s="2"/>
    </row>
    <row r="49" spans="3:11" ht="52.5" customHeight="1" x14ac:dyDescent="0.35">
      <c r="C49" s="41" t="s">
        <v>63</v>
      </c>
      <c r="D49" s="42"/>
      <c r="E49" s="42"/>
      <c r="F49" s="42"/>
      <c r="G49" s="42"/>
      <c r="H49" s="42"/>
      <c r="I49" s="42"/>
      <c r="J49" s="42"/>
      <c r="K49" s="42"/>
    </row>
    <row r="50" spans="3:11" ht="20.25" customHeight="1" x14ac:dyDescent="0.35">
      <c r="D50" s="9" t="s">
        <v>47</v>
      </c>
      <c r="E50" s="9" t="s">
        <v>48</v>
      </c>
    </row>
    <row r="51" spans="3:11" x14ac:dyDescent="0.35">
      <c r="C51" t="s">
        <v>50</v>
      </c>
      <c r="E51" s="6">
        <f>I38</f>
        <v>300000</v>
      </c>
    </row>
    <row r="52" spans="3:11" x14ac:dyDescent="0.35">
      <c r="C52" t="s">
        <v>53</v>
      </c>
      <c r="D52" s="6">
        <f>H44</f>
        <v>255000</v>
      </c>
    </row>
    <row r="53" spans="3:11" x14ac:dyDescent="0.35">
      <c r="C53" t="s">
        <v>54</v>
      </c>
      <c r="D53" s="6">
        <v>65000</v>
      </c>
    </row>
    <row r="54" spans="3:11" x14ac:dyDescent="0.35">
      <c r="C54" t="s">
        <v>55</v>
      </c>
      <c r="D54" s="6">
        <f>D52+D53</f>
        <v>320000</v>
      </c>
      <c r="E54" s="6">
        <f>E51</f>
        <v>300000</v>
      </c>
      <c r="F54" s="6">
        <f>D54-E54</f>
        <v>20000</v>
      </c>
    </row>
    <row r="55" spans="3:11" x14ac:dyDescent="0.35">
      <c r="E55" s="31" t="s">
        <v>34</v>
      </c>
    </row>
    <row r="58" spans="3:11" ht="23.25" customHeight="1" x14ac:dyDescent="0.35"/>
  </sheetData>
  <mergeCells count="3">
    <mergeCell ref="D36:F36"/>
    <mergeCell ref="H36:J36"/>
    <mergeCell ref="C49:K49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Caso Crystal Telecom budget</vt:lpstr>
      <vt:lpstr>Caso Bovine Comp. reporting</vt:lpstr>
      <vt:lpstr>Caso Climate Control make_buy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Cioli</cp:lastModifiedBy>
  <dcterms:created xsi:type="dcterms:W3CDTF">2012-05-06T12:33:34Z</dcterms:created>
  <dcterms:modified xsi:type="dcterms:W3CDTF">2022-12-02T11:09:48Z</dcterms:modified>
</cp:coreProperties>
</file>