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TESTO" sheetId="1" r:id="rId1"/>
    <sheet name="Kangoo sol 3 e 5" sheetId="2" r:id="rId2"/>
  </sheets>
  <definedNames/>
  <calcPr fullCalcOnLoad="1"/>
</workbook>
</file>

<file path=xl/sharedStrings.xml><?xml version="1.0" encoding="utf-8"?>
<sst xmlns="http://schemas.openxmlformats.org/spreadsheetml/2006/main" count="75" uniqueCount="45">
  <si>
    <t>produzione</t>
  </si>
  <si>
    <t>Totale</t>
  </si>
  <si>
    <t>Dati di base</t>
  </si>
  <si>
    <t>basic</t>
  </si>
  <si>
    <t xml:space="preserve">medium </t>
  </si>
  <si>
    <t>adv</t>
  </si>
  <si>
    <t>impiego unitario di MOD (in ore)</t>
  </si>
  <si>
    <t>impiego unitario di macchinari</t>
  </si>
  <si>
    <t>costi produzione</t>
  </si>
  <si>
    <t>controllo qualità</t>
  </si>
  <si>
    <t>evasione ordini</t>
  </si>
  <si>
    <t>base di ripartizione MOD</t>
  </si>
  <si>
    <t>coefficiente di rip.</t>
  </si>
  <si>
    <t>costi attribuiti</t>
  </si>
  <si>
    <t>costi indiretto unitario</t>
  </si>
  <si>
    <t xml:space="preserve">costo materiali </t>
  </si>
  <si>
    <t>costo mod</t>
  </si>
  <si>
    <t>costo pieno</t>
  </si>
  <si>
    <t xml:space="preserve">parte A </t>
  </si>
  <si>
    <t>parte B</t>
  </si>
  <si>
    <t>base di ripartizione h-macch.</t>
  </si>
  <si>
    <t>costi attribuiti totali</t>
  </si>
  <si>
    <t>parte C - base multipla</t>
  </si>
  <si>
    <t xml:space="preserve">controllo </t>
  </si>
  <si>
    <t>evasione</t>
  </si>
  <si>
    <t>costi</t>
  </si>
  <si>
    <t>base rip</t>
  </si>
  <si>
    <t>CA</t>
  </si>
  <si>
    <t>n° clienti</t>
  </si>
  <si>
    <t>h-macchina</t>
  </si>
  <si>
    <t>medium</t>
  </si>
  <si>
    <t>advanced</t>
  </si>
  <si>
    <t>CASO KANGOO: SOLUZIONE</t>
  </si>
  <si>
    <t>Costi indiretti</t>
  </si>
  <si>
    <t>MOD</t>
  </si>
  <si>
    <t>RIEPILOGO</t>
  </si>
  <si>
    <t>C) basi multiple</t>
  </si>
  <si>
    <t>A) base di ripartizione MOD</t>
  </si>
  <si>
    <t>B) base di ripartizione h-macch.</t>
  </si>
  <si>
    <t>Clienti serviti</t>
  </si>
  <si>
    <t>Costo unitario materiali diretti (€)</t>
  </si>
  <si>
    <t>Costo unitario MOD (€)</t>
  </si>
  <si>
    <t>Impiego unitario di MOD (h.)</t>
  </si>
  <si>
    <t>Impiego unitario di macchina (h.)</t>
  </si>
  <si>
    <t>2.0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</si>
</sst>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_-* #,##0.0000_-;\-* #,##0.0000_-;_-* &quot;-&quot;??_-;_-@_-"/>
    <numFmt numFmtId="176" formatCode="d/m/yy"/>
    <numFmt numFmtId="177" formatCode="h\.mm\ AM/PM"/>
    <numFmt numFmtId="178" formatCode="h\.mm\.ss\ AM/PM"/>
    <numFmt numFmtId="179" formatCode="h\.mm"/>
    <numFmt numFmtId="180" formatCode="h\.mm\.ss"/>
    <numFmt numFmtId="181" formatCode="d/m/yy\ h\.mm"/>
    <numFmt numFmtId="182" formatCode="0.000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* #,##0.0_-;\-* #,##0.0_-;_-* &quot;-&quot;_-;_-@_-"/>
    <numFmt numFmtId="188" formatCode="_-* #,##0.00_-;\-* #,##0.00_-;_-* &quot;-&quot;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_-;\-* #,##0.0_-;_-* &quot;-&quot;?_-;_-@_-"/>
    <numFmt numFmtId="195" formatCode="_-* #,##0.000_-;\-* #,##0.000_-;_-* &quot;-&quot;_-;_-@_-"/>
    <numFmt numFmtId="196" formatCode="_-* #,##0_-;\-* #,##0_-;_-* &quot;-&quot;?_-;_-@_-"/>
    <numFmt numFmtId="197" formatCode="#,##0.0"/>
    <numFmt numFmtId="198" formatCode="#,##0.0;\-#,##0.0"/>
    <numFmt numFmtId="199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1" fontId="4" fillId="0" borderId="0" xfId="46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41" fontId="22" fillId="0" borderId="0" xfId="46" applyFont="1" applyAlignment="1">
      <alignment vertical="center"/>
    </xf>
    <xf numFmtId="0" fontId="22" fillId="0" borderId="0" xfId="0" applyFont="1" applyAlignment="1">
      <alignment vertical="center"/>
    </xf>
    <xf numFmtId="41" fontId="42" fillId="0" borderId="0" xfId="46" applyFont="1" applyAlignment="1">
      <alignment vertical="center"/>
    </xf>
    <xf numFmtId="41" fontId="22" fillId="0" borderId="10" xfId="46" applyFont="1" applyBorder="1" applyAlignment="1">
      <alignment horizontal="center" vertical="center"/>
    </xf>
    <xf numFmtId="187" fontId="22" fillId="0" borderId="0" xfId="46" applyNumberFormat="1" applyFont="1" applyAlignment="1">
      <alignment vertical="center"/>
    </xf>
    <xf numFmtId="41" fontId="22" fillId="0" borderId="0" xfId="46" applyFont="1" applyFill="1" applyAlignment="1">
      <alignment vertical="center"/>
    </xf>
    <xf numFmtId="41" fontId="42" fillId="0" borderId="0" xfId="46" applyFont="1" applyFill="1" applyAlignment="1">
      <alignment horizontal="left" vertical="center"/>
    </xf>
    <xf numFmtId="41" fontId="42" fillId="0" borderId="10" xfId="46" applyFont="1" applyFill="1" applyBorder="1" applyAlignment="1">
      <alignment vertical="center"/>
    </xf>
    <xf numFmtId="41" fontId="4" fillId="0" borderId="0" xfId="46" applyFont="1" applyFill="1" applyAlignment="1">
      <alignment vertical="center"/>
    </xf>
    <xf numFmtId="41" fontId="22" fillId="0" borderId="0" xfId="0" applyNumberFormat="1" applyFont="1" applyAlignment="1">
      <alignment vertical="center"/>
    </xf>
    <xf numFmtId="188" fontId="22" fillId="0" borderId="0" xfId="46" applyNumberFormat="1" applyFont="1" applyFill="1" applyAlignment="1">
      <alignment vertical="center"/>
    </xf>
    <xf numFmtId="187" fontId="22" fillId="0" borderId="0" xfId="46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2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94" fontId="22" fillId="0" borderId="0" xfId="0" applyNumberFormat="1" applyFont="1" applyFill="1" applyAlignment="1">
      <alignment vertical="center"/>
    </xf>
    <xf numFmtId="194" fontId="22" fillId="0" borderId="0" xfId="0" applyNumberFormat="1" applyFont="1" applyAlignment="1">
      <alignment vertical="center"/>
    </xf>
    <xf numFmtId="188" fontId="22" fillId="0" borderId="0" xfId="46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87" fontId="4" fillId="0" borderId="0" xfId="0" applyNumberFormat="1" applyFont="1" applyAlignment="1">
      <alignment vertical="center"/>
    </xf>
    <xf numFmtId="173" fontId="22" fillId="0" borderId="0" xfId="45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41" fontId="22" fillId="0" borderId="0" xfId="46" applyFont="1" applyAlignment="1">
      <alignment horizontal="right" vertical="center"/>
    </xf>
    <xf numFmtId="171" fontId="22" fillId="0" borderId="0" xfId="50" applyNumberFormat="1" applyFont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187" fontId="22" fillId="0" borderId="0" xfId="0" applyNumberFormat="1" applyFont="1" applyFill="1" applyBorder="1" applyAlignment="1">
      <alignment horizontal="right" vertical="center" wrapText="1"/>
    </xf>
    <xf numFmtId="187" fontId="22" fillId="0" borderId="0" xfId="0" applyNumberFormat="1" applyFont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170" fontId="22" fillId="0" borderId="0" xfId="0" applyNumberFormat="1" applyFont="1" applyBorder="1" applyAlignment="1">
      <alignment horizontal="right" vertical="center" wrapText="1"/>
    </xf>
    <xf numFmtId="172" fontId="4" fillId="0" borderId="0" xfId="45" applyNumberFormat="1" applyFont="1" applyAlignment="1">
      <alignment vertical="center"/>
    </xf>
    <xf numFmtId="43" fontId="22" fillId="0" borderId="0" xfId="45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72" fontId="4" fillId="0" borderId="0" xfId="45" applyNumberFormat="1" applyFont="1" applyFill="1" applyBorder="1" applyAlignment="1">
      <alignment horizontal="right" vertical="center" wrapText="1"/>
    </xf>
    <xf numFmtId="172" fontId="4" fillId="0" borderId="0" xfId="45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/>
    </xf>
    <xf numFmtId="187" fontId="22" fillId="0" borderId="0" xfId="0" applyNumberFormat="1" applyFont="1" applyAlignment="1">
      <alignment vertical="center"/>
    </xf>
    <xf numFmtId="170" fontId="22" fillId="0" borderId="0" xfId="0" applyNumberFormat="1" applyFont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8" borderId="0" xfId="0" applyFont="1" applyFill="1" applyAlignment="1">
      <alignment vertical="center"/>
    </xf>
    <xf numFmtId="0" fontId="22" fillId="8" borderId="0" xfId="0" applyFont="1" applyFill="1" applyAlignment="1">
      <alignment vertical="center"/>
    </xf>
    <xf numFmtId="0" fontId="4" fillId="8" borderId="0" xfId="0" applyFont="1" applyFill="1" applyBorder="1" applyAlignment="1">
      <alignment horizontal="left" vertical="center" wrapText="1"/>
    </xf>
    <xf numFmtId="187" fontId="22" fillId="8" borderId="0" xfId="0" applyNumberFormat="1" applyFont="1" applyFill="1" applyAlignment="1">
      <alignment vertical="center"/>
    </xf>
    <xf numFmtId="170" fontId="22" fillId="8" borderId="0" xfId="0" applyNumberFormat="1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47625</xdr:rowOff>
    </xdr:from>
    <xdr:to>
      <xdr:col>18</xdr:col>
      <xdr:colOff>47625</xdr:colOff>
      <xdr:row>5</xdr:row>
      <xdr:rowOff>133350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352425" y="209550"/>
          <a:ext cx="126777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Caso KANGOO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Kangoo produce abbigliamento per lo sport. Le linee di prodotto principali sono costituite da tre modelli di tuta da ginnastica, contraddistinti dall’utilizzo di tessuti differenti: basic, medium e advanced. Le informazioni seguenti riguardano il primo trimestre 2013: 
</a:t>
          </a:r>
        </a:p>
      </xdr:txBody>
    </xdr:sp>
    <xdr:clientData/>
  </xdr:twoCellAnchor>
  <xdr:twoCellAnchor>
    <xdr:from>
      <xdr:col>0</xdr:col>
      <xdr:colOff>352425</xdr:colOff>
      <xdr:row>14</xdr:row>
      <xdr:rowOff>0</xdr:rowOff>
    </xdr:from>
    <xdr:to>
      <xdr:col>18</xdr:col>
      <xdr:colOff>123825</xdr:colOff>
      <xdr:row>29</xdr:row>
      <xdr:rowOff>123825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352425" y="2200275"/>
          <a:ext cx="12753975" cy="2552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costi indiretti sostenuti da Kangoo nel medesimo periodo sono così suddivisi: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Controllo qualità = € 300.000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Evasione ordini = € 200.000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Manutenzione = € 500.000.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Sulla base delle precedenti informazioni,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determini il costo pieno unitario dei tre prodotti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della Kangoo con il metodo di imputazione “a base unica”, utilizzando le ore di M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come base di ripartizione.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indichi, nell’ipotesi di utilizzo del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tempo di utilizzo delle macchine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come base di ripartizione, quale prodotto beneficerebbe della scelta della nuova base di ripartizione e perché.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utilizzi il metodo a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“base multipla”,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tenendo conto che il controllo qualità è correlato alle ore di MOD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l’evasione ordini al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numero di clienti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la manutenzione alle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ore macchina.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F1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3" max="3" width="30.421875" style="0" customWidth="1"/>
    <col min="4" max="4" width="12.140625" style="0" customWidth="1"/>
    <col min="5" max="5" width="12.00390625" style="0" customWidth="1"/>
    <col min="6" max="6" width="12.140625" style="0" customWidth="1"/>
  </cols>
  <sheetData>
    <row r="7" spans="4:6" ht="12">
      <c r="D7" t="s">
        <v>3</v>
      </c>
      <c r="E7" t="s">
        <v>30</v>
      </c>
      <c r="F7" t="s">
        <v>31</v>
      </c>
    </row>
    <row r="8" spans="3:6" ht="12">
      <c r="C8" t="s">
        <v>0</v>
      </c>
      <c r="D8" s="2">
        <v>15000</v>
      </c>
      <c r="E8" s="2">
        <v>22500</v>
      </c>
      <c r="F8" s="2">
        <v>11000</v>
      </c>
    </row>
    <row r="9" spans="3:6" ht="12">
      <c r="C9" t="s">
        <v>39</v>
      </c>
      <c r="D9">
        <v>200</v>
      </c>
      <c r="E9">
        <v>100</v>
      </c>
      <c r="F9">
        <v>300</v>
      </c>
    </row>
    <row r="10" spans="3:6" ht="12">
      <c r="C10" t="s">
        <v>40</v>
      </c>
      <c r="D10">
        <v>18</v>
      </c>
      <c r="E10">
        <v>25</v>
      </c>
      <c r="F10">
        <v>43</v>
      </c>
    </row>
    <row r="11" spans="3:6" ht="12">
      <c r="C11" t="s">
        <v>41</v>
      </c>
      <c r="D11">
        <v>28</v>
      </c>
      <c r="E11">
        <v>32</v>
      </c>
      <c r="F11">
        <v>38</v>
      </c>
    </row>
    <row r="12" spans="3:6" ht="12">
      <c r="C12" t="s">
        <v>42</v>
      </c>
      <c r="D12">
        <v>2.5</v>
      </c>
      <c r="E12">
        <v>3</v>
      </c>
      <c r="F12">
        <v>3.5</v>
      </c>
    </row>
    <row r="13" spans="3:6" ht="12">
      <c r="C13" t="s">
        <v>43</v>
      </c>
      <c r="D13">
        <v>2.5</v>
      </c>
      <c r="E13" s="3" t="s">
        <v>44</v>
      </c>
      <c r="F13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="80" zoomScaleNormal="80" zoomScalePageLayoutView="0" workbookViewId="0" topLeftCell="A1">
      <selection activeCell="K9" sqref="K9"/>
    </sheetView>
  </sheetViews>
  <sheetFormatPr defaultColWidth="9.140625" defaultRowHeight="12.75"/>
  <cols>
    <col min="1" max="1" width="29.140625" style="5" customWidth="1"/>
    <col min="2" max="2" width="16.00390625" style="5" customWidth="1"/>
    <col min="3" max="3" width="16.8515625" style="5" customWidth="1"/>
    <col min="4" max="4" width="18.8515625" style="5" customWidth="1"/>
    <col min="5" max="5" width="14.00390625" style="5" customWidth="1"/>
    <col min="6" max="16384" width="9.140625" style="5" customWidth="1"/>
  </cols>
  <sheetData>
    <row r="1" spans="1:4" ht="15">
      <c r="A1" s="1"/>
      <c r="B1" s="1"/>
      <c r="C1" s="4"/>
      <c r="D1" s="4"/>
    </row>
    <row r="2" spans="1:4" ht="15">
      <c r="A2" s="1" t="s">
        <v>32</v>
      </c>
      <c r="B2" s="1"/>
      <c r="C2" s="4"/>
      <c r="D2" s="4"/>
    </row>
    <row r="3" ht="15">
      <c r="A3" s="4"/>
    </row>
    <row r="4" spans="1:4" ht="18" customHeight="1">
      <c r="A4" s="6" t="s">
        <v>2</v>
      </c>
      <c r="B4" s="4"/>
      <c r="C4" s="4"/>
      <c r="D4" s="4"/>
    </row>
    <row r="5" spans="1:4" ht="19.5" customHeight="1" thickBot="1">
      <c r="A5" s="4"/>
      <c r="B5" s="7" t="s">
        <v>3</v>
      </c>
      <c r="C5" s="7" t="s">
        <v>4</v>
      </c>
      <c r="D5" s="7" t="s">
        <v>5</v>
      </c>
    </row>
    <row r="6" spans="1:4" ht="15.75" thickTop="1">
      <c r="A6" s="4" t="s">
        <v>0</v>
      </c>
      <c r="B6" s="4">
        <v>15000</v>
      </c>
      <c r="C6" s="4">
        <v>22500</v>
      </c>
      <c r="D6" s="4">
        <v>11000</v>
      </c>
    </row>
    <row r="7" spans="1:4" ht="15">
      <c r="A7" s="4" t="s">
        <v>6</v>
      </c>
      <c r="B7" s="8">
        <v>2.5</v>
      </c>
      <c r="C7" s="8">
        <v>3</v>
      </c>
      <c r="D7" s="8">
        <v>3.5</v>
      </c>
    </row>
    <row r="8" spans="1:4" ht="15">
      <c r="A8" s="4" t="s">
        <v>7</v>
      </c>
      <c r="B8" s="8">
        <v>2.5</v>
      </c>
      <c r="C8" s="8">
        <v>2</v>
      </c>
      <c r="D8" s="8">
        <v>1.5</v>
      </c>
    </row>
    <row r="9" spans="1:4" ht="15">
      <c r="A9" s="4"/>
      <c r="B9" s="4"/>
      <c r="C9" s="4"/>
      <c r="D9" s="4"/>
    </row>
    <row r="10" spans="1:4" ht="15">
      <c r="A10" s="9"/>
      <c r="B10" s="9"/>
      <c r="C10" s="9"/>
      <c r="D10" s="9"/>
    </row>
    <row r="11" spans="1:4" ht="15">
      <c r="A11" s="10" t="s">
        <v>33</v>
      </c>
      <c r="B11" s="9"/>
      <c r="C11" s="9"/>
      <c r="D11" s="9"/>
    </row>
    <row r="12" spans="1:4" ht="15">
      <c r="A12" s="9" t="s">
        <v>8</v>
      </c>
      <c r="B12" s="9">
        <v>500000</v>
      </c>
      <c r="C12" s="9"/>
      <c r="D12" s="9"/>
    </row>
    <row r="13" spans="1:4" ht="15">
      <c r="A13" s="9" t="s">
        <v>9</v>
      </c>
      <c r="B13" s="9">
        <v>300000</v>
      </c>
      <c r="C13" s="9"/>
      <c r="D13" s="9"/>
    </row>
    <row r="14" spans="1:4" ht="15">
      <c r="A14" s="9" t="s">
        <v>10</v>
      </c>
      <c r="B14" s="9">
        <v>200000</v>
      </c>
      <c r="C14" s="9"/>
      <c r="D14" s="9"/>
    </row>
    <row r="15" spans="1:4" ht="15">
      <c r="A15" s="9" t="s">
        <v>1</v>
      </c>
      <c r="B15" s="9">
        <f>SUM(B12:B14)</f>
        <v>1000000</v>
      </c>
      <c r="C15" s="9"/>
      <c r="D15" s="9"/>
    </row>
    <row r="16" spans="1:4" ht="19.5" customHeight="1">
      <c r="A16" s="9"/>
      <c r="B16" s="9"/>
      <c r="C16" s="9"/>
      <c r="D16" s="9"/>
    </row>
    <row r="17" spans="1:4" ht="15.75" thickBot="1">
      <c r="A17" s="11" t="s">
        <v>18</v>
      </c>
      <c r="B17" s="7" t="s">
        <v>3</v>
      </c>
      <c r="C17" s="7" t="s">
        <v>4</v>
      </c>
      <c r="D17" s="7" t="s">
        <v>5</v>
      </c>
    </row>
    <row r="18" spans="1:5" ht="15.75" thickTop="1">
      <c r="A18" s="12" t="s">
        <v>11</v>
      </c>
      <c r="B18" s="9">
        <f>+B6*B7</f>
        <v>37500</v>
      </c>
      <c r="C18" s="9">
        <f>+C6*C7</f>
        <v>67500</v>
      </c>
      <c r="D18" s="9">
        <f>+D6*D7</f>
        <v>38500</v>
      </c>
      <c r="E18" s="13">
        <f>SUM(B18:D18)</f>
        <v>143500</v>
      </c>
    </row>
    <row r="19" spans="1:4" ht="15">
      <c r="A19" s="9" t="s">
        <v>12</v>
      </c>
      <c r="B19" s="14">
        <f>+B15/E18</f>
        <v>6.968641114982578</v>
      </c>
      <c r="C19" s="9"/>
      <c r="D19" s="9"/>
    </row>
    <row r="20" spans="1:4" ht="15">
      <c r="A20" s="9" t="s">
        <v>21</v>
      </c>
      <c r="B20" s="9">
        <f>+$B$19*B18</f>
        <v>261324.04181184666</v>
      </c>
      <c r="C20" s="9">
        <f>+$B$19*C18</f>
        <v>470383.275261324</v>
      </c>
      <c r="D20" s="9">
        <f>+$B$19*D18</f>
        <v>268292.68292682926</v>
      </c>
    </row>
    <row r="21" spans="1:4" ht="15">
      <c r="A21" s="9" t="s">
        <v>14</v>
      </c>
      <c r="B21" s="15">
        <f>+B20/B6</f>
        <v>17.421602787456443</v>
      </c>
      <c r="C21" s="15">
        <f>+C20/C6</f>
        <v>20.905923344947734</v>
      </c>
      <c r="D21" s="15">
        <f>+D20/D6</f>
        <v>24.390243902439025</v>
      </c>
    </row>
    <row r="22" spans="1:4" ht="15">
      <c r="A22" s="9" t="s">
        <v>15</v>
      </c>
      <c r="B22" s="15">
        <v>18</v>
      </c>
      <c r="C22" s="15">
        <v>25</v>
      </c>
      <c r="D22" s="15">
        <v>43</v>
      </c>
    </row>
    <row r="23" spans="1:4" ht="15">
      <c r="A23" s="9" t="s">
        <v>16</v>
      </c>
      <c r="B23" s="15">
        <v>28</v>
      </c>
      <c r="C23" s="15">
        <v>32</v>
      </c>
      <c r="D23" s="15">
        <v>38</v>
      </c>
    </row>
    <row r="24" spans="1:4" ht="15">
      <c r="A24" s="12" t="s">
        <v>17</v>
      </c>
      <c r="B24" s="16">
        <f>+B21+B22+B23</f>
        <v>63.42160278745644</v>
      </c>
      <c r="C24" s="16">
        <f>+C21+C22+C23</f>
        <v>77.90592334494774</v>
      </c>
      <c r="D24" s="16">
        <f>+D21+D22+D23</f>
        <v>105.39024390243902</v>
      </c>
    </row>
    <row r="25" spans="1:4" ht="15">
      <c r="A25" s="9"/>
      <c r="B25" s="17"/>
      <c r="C25" s="17"/>
      <c r="D25" s="17"/>
    </row>
    <row r="26" spans="1:4" ht="15.75" thickBot="1">
      <c r="A26" s="11" t="s">
        <v>19</v>
      </c>
      <c r="B26" s="7" t="s">
        <v>3</v>
      </c>
      <c r="C26" s="7" t="s">
        <v>4</v>
      </c>
      <c r="D26" s="7" t="s">
        <v>5</v>
      </c>
    </row>
    <row r="27" spans="1:5" ht="15.75" thickTop="1">
      <c r="A27" s="18" t="s">
        <v>20</v>
      </c>
      <c r="B27" s="19">
        <f>+B6*B8</f>
        <v>37500</v>
      </c>
      <c r="C27" s="19">
        <f>+C6*C8</f>
        <v>45000</v>
      </c>
      <c r="D27" s="19">
        <f>+D6*D8</f>
        <v>16500</v>
      </c>
      <c r="E27" s="20">
        <f>SUM(B27:D27)</f>
        <v>99000</v>
      </c>
    </row>
    <row r="28" spans="1:4" ht="15">
      <c r="A28" s="4" t="s">
        <v>12</v>
      </c>
      <c r="B28" s="21">
        <f>+B15/E27</f>
        <v>10.1010101010101</v>
      </c>
      <c r="C28" s="4"/>
      <c r="D28" s="4"/>
    </row>
    <row r="29" spans="1:5" ht="15">
      <c r="A29" s="4" t="s">
        <v>13</v>
      </c>
      <c r="B29" s="4">
        <f>+$B$28*B27</f>
        <v>378787.8787878788</v>
      </c>
      <c r="C29" s="4">
        <f>+$B$28*C27</f>
        <v>454545.45454545453</v>
      </c>
      <c r="D29" s="4">
        <f>+$B$28*D27</f>
        <v>166666.66666666666</v>
      </c>
      <c r="E29" s="22"/>
    </row>
    <row r="30" spans="1:4" ht="15">
      <c r="A30" s="4" t="s">
        <v>14</v>
      </c>
      <c r="B30" s="8">
        <f>+B8*$B$28</f>
        <v>25.252525252525253</v>
      </c>
      <c r="C30" s="8">
        <f>+C8*$B$28</f>
        <v>20.2020202020202</v>
      </c>
      <c r="D30" s="8">
        <f>+D8*$B$28</f>
        <v>15.15151515151515</v>
      </c>
    </row>
    <row r="31" spans="1:4" ht="15">
      <c r="A31" s="4" t="s">
        <v>15</v>
      </c>
      <c r="B31" s="8">
        <v>18</v>
      </c>
      <c r="C31" s="8">
        <v>25</v>
      </c>
      <c r="D31" s="8">
        <v>43</v>
      </c>
    </row>
    <row r="32" spans="1:4" ht="15">
      <c r="A32" s="4" t="s">
        <v>16</v>
      </c>
      <c r="B32" s="8">
        <v>28</v>
      </c>
      <c r="C32" s="8">
        <v>32</v>
      </c>
      <c r="D32" s="8">
        <v>38</v>
      </c>
    </row>
    <row r="33" spans="1:5" ht="15">
      <c r="A33" s="1" t="s">
        <v>17</v>
      </c>
      <c r="B33" s="23">
        <f>+B30+B31+B32</f>
        <v>71.25252525252526</v>
      </c>
      <c r="C33" s="23">
        <f>+C30+C31+C32</f>
        <v>77.20202020202021</v>
      </c>
      <c r="D33" s="23">
        <f>+D30+D31+D32</f>
        <v>96.15151515151516</v>
      </c>
      <c r="E33" s="24"/>
    </row>
    <row r="35" ht="21" customHeight="1" thickBot="1">
      <c r="A35" s="11" t="s">
        <v>22</v>
      </c>
    </row>
    <row r="36" ht="6" customHeight="1" thickTop="1">
      <c r="B36" s="25"/>
    </row>
    <row r="37" spans="2:4" ht="15">
      <c r="B37" s="25" t="s">
        <v>23</v>
      </c>
      <c r="C37" s="5" t="s">
        <v>24</v>
      </c>
      <c r="D37" s="5" t="s">
        <v>0</v>
      </c>
    </row>
    <row r="38" spans="1:5" ht="15">
      <c r="A38" s="5" t="s">
        <v>25</v>
      </c>
      <c r="B38" s="26">
        <f>+B13</f>
        <v>300000</v>
      </c>
      <c r="C38" s="13">
        <f>+B14</f>
        <v>200000</v>
      </c>
      <c r="D38" s="4">
        <f>+B12</f>
        <v>500000</v>
      </c>
      <c r="E38" s="24"/>
    </row>
    <row r="39" spans="1:5" ht="15">
      <c r="A39" s="5" t="s">
        <v>26</v>
      </c>
      <c r="B39" s="27" t="s">
        <v>34</v>
      </c>
      <c r="C39" s="28" t="s">
        <v>28</v>
      </c>
      <c r="D39" s="29" t="s">
        <v>29</v>
      </c>
      <c r="E39" s="24"/>
    </row>
    <row r="40" spans="2:6" ht="15">
      <c r="B40" s="26">
        <f>+E18</f>
        <v>143500</v>
      </c>
      <c r="C40" s="5">
        <v>600</v>
      </c>
      <c r="D40" s="20">
        <f>+E27</f>
        <v>99000</v>
      </c>
      <c r="E40" s="24"/>
      <c r="F40" s="30"/>
    </row>
    <row r="41" spans="1:5" ht="15">
      <c r="A41" s="31" t="s">
        <v>27</v>
      </c>
      <c r="B41" s="32">
        <f>+B38/B40</f>
        <v>2.0905923344947737</v>
      </c>
      <c r="C41" s="33">
        <f>+C38/C40</f>
        <v>333.3333333333333</v>
      </c>
      <c r="D41" s="33">
        <f>+D38/D40</f>
        <v>5.05050505050505</v>
      </c>
      <c r="E41" s="30"/>
    </row>
    <row r="42" spans="1:3" ht="15">
      <c r="A42" s="31"/>
      <c r="B42" s="34"/>
      <c r="C42" s="35"/>
    </row>
    <row r="43" spans="1:5" ht="15">
      <c r="A43" s="31" t="s">
        <v>3</v>
      </c>
      <c r="B43" s="32">
        <f>B41*B18/B6</f>
        <v>5.2264808362369335</v>
      </c>
      <c r="C43" s="36">
        <f>+C41*200/15000</f>
        <v>4.444444444444444</v>
      </c>
      <c r="D43" s="20">
        <f>+D41*B8</f>
        <v>12.626262626262626</v>
      </c>
      <c r="E43" s="37">
        <f>SUM(B43:D43)</f>
        <v>22.297187906944004</v>
      </c>
    </row>
    <row r="44" spans="1:5" ht="15">
      <c r="A44" s="31" t="s">
        <v>30</v>
      </c>
      <c r="B44" s="32">
        <f>B41*C18/C6</f>
        <v>6.271777003484321</v>
      </c>
      <c r="C44" s="36">
        <f>+C41*100/22500</f>
        <v>1.4814814814814812</v>
      </c>
      <c r="D44" s="20">
        <f>+D41*C8</f>
        <v>10.1010101010101</v>
      </c>
      <c r="E44" s="37">
        <f>SUM(B44:D44)</f>
        <v>17.854268585975902</v>
      </c>
    </row>
    <row r="45" spans="1:5" ht="15">
      <c r="A45" s="31" t="s">
        <v>31</v>
      </c>
      <c r="B45" s="32">
        <f>B41*D18/D6</f>
        <v>7.317073170731708</v>
      </c>
      <c r="C45" s="36">
        <f>+C41*300/D6</f>
        <v>9.090909090909092</v>
      </c>
      <c r="D45" s="20">
        <f>+D41*D8</f>
        <v>7.575757575757575</v>
      </c>
      <c r="E45" s="37">
        <f>SUM(B45:D45)</f>
        <v>23.983739837398375</v>
      </c>
    </row>
    <row r="46" spans="1:5" ht="15">
      <c r="A46" s="31"/>
      <c r="B46" s="34"/>
      <c r="C46" s="35"/>
      <c r="E46" s="38"/>
    </row>
    <row r="47" spans="1:5" ht="15">
      <c r="A47" s="39" t="s">
        <v>17</v>
      </c>
      <c r="B47" s="40">
        <f>+B22+B23+E43</f>
        <v>68.297187906944</v>
      </c>
      <c r="C47" s="41">
        <f>+C22+C23+E44</f>
        <v>74.8542685859759</v>
      </c>
      <c r="D47" s="37">
        <f>+D22+D23+E45</f>
        <v>104.98373983739837</v>
      </c>
      <c r="E47" s="22"/>
    </row>
    <row r="48" spans="1:3" ht="15">
      <c r="A48" s="31"/>
      <c r="B48" s="34"/>
      <c r="C48" s="35"/>
    </row>
    <row r="49" spans="1:3" ht="15">
      <c r="A49" s="31"/>
      <c r="B49" s="34"/>
      <c r="C49" s="35"/>
    </row>
    <row r="50" spans="1:4" ht="15">
      <c r="A50" s="42"/>
      <c r="B50" s="31" t="s">
        <v>3</v>
      </c>
      <c r="C50" s="31" t="s">
        <v>30</v>
      </c>
      <c r="D50" s="31" t="s">
        <v>31</v>
      </c>
    </row>
    <row r="51" spans="1:5" ht="15">
      <c r="A51" s="25" t="s">
        <v>23</v>
      </c>
      <c r="B51" s="43">
        <f>B43</f>
        <v>5.2264808362369335</v>
      </c>
      <c r="C51" s="43">
        <f>B44</f>
        <v>6.271777003484321</v>
      </c>
      <c r="D51" s="43">
        <f>B45</f>
        <v>7.317073170731708</v>
      </c>
      <c r="E51" s="24"/>
    </row>
    <row r="52" spans="1:4" ht="15">
      <c r="A52" s="5" t="s">
        <v>24</v>
      </c>
      <c r="B52" s="44">
        <f>C43</f>
        <v>4.444444444444444</v>
      </c>
      <c r="C52" s="44">
        <f>C44</f>
        <v>1.4814814814814812</v>
      </c>
      <c r="D52" s="44">
        <f>C45</f>
        <v>9.090909090909092</v>
      </c>
    </row>
    <row r="53" spans="1:4" ht="15">
      <c r="A53" s="5" t="s">
        <v>0</v>
      </c>
      <c r="B53" s="44">
        <f>D43</f>
        <v>12.626262626262626</v>
      </c>
      <c r="C53" s="44">
        <f>D44</f>
        <v>10.1010101010101</v>
      </c>
      <c r="D53" s="20">
        <f>D45</f>
        <v>7.575757575757575</v>
      </c>
    </row>
    <row r="54" spans="1:4" ht="15">
      <c r="A54" s="9" t="s">
        <v>15</v>
      </c>
      <c r="B54" s="15">
        <v>18</v>
      </c>
      <c r="C54" s="15">
        <v>25</v>
      </c>
      <c r="D54" s="15">
        <v>43</v>
      </c>
    </row>
    <row r="55" spans="1:4" ht="15">
      <c r="A55" s="9" t="s">
        <v>16</v>
      </c>
      <c r="B55" s="15">
        <v>28</v>
      </c>
      <c r="C55" s="15">
        <v>32</v>
      </c>
      <c r="D55" s="15">
        <v>38</v>
      </c>
    </row>
    <row r="56" spans="2:5" ht="15">
      <c r="B56" s="44"/>
      <c r="C56" s="44"/>
      <c r="E56" s="24"/>
    </row>
    <row r="57" spans="1:5" ht="15">
      <c r="A57" s="39" t="s">
        <v>17</v>
      </c>
      <c r="B57" s="45">
        <f>SUM(B51:B55)</f>
        <v>68.297187906944</v>
      </c>
      <c r="C57" s="45">
        <f>SUM(C51:C55)</f>
        <v>74.8542685859759</v>
      </c>
      <c r="D57" s="45">
        <f>SUM(D51:D55)</f>
        <v>104.98373983739837</v>
      </c>
      <c r="E57" s="24"/>
    </row>
    <row r="58" spans="2:6" ht="15">
      <c r="B58" s="44"/>
      <c r="C58" s="44"/>
      <c r="E58" s="24"/>
      <c r="F58" s="30"/>
    </row>
    <row r="59" ht="15">
      <c r="E59" s="30"/>
    </row>
    <row r="61" spans="1:5" ht="15">
      <c r="A61" s="46" t="s">
        <v>35</v>
      </c>
      <c r="B61" s="47"/>
      <c r="C61" s="47"/>
      <c r="D61" s="47"/>
      <c r="E61" s="24"/>
    </row>
    <row r="62" spans="1:5" ht="15">
      <c r="A62" s="47"/>
      <c r="B62" s="48" t="s">
        <v>3</v>
      </c>
      <c r="C62" s="48" t="s">
        <v>30</v>
      </c>
      <c r="D62" s="48" t="s">
        <v>31</v>
      </c>
      <c r="E62" s="30"/>
    </row>
    <row r="63" spans="1:4" ht="15">
      <c r="A63" s="47" t="s">
        <v>37</v>
      </c>
      <c r="B63" s="49">
        <f>B24</f>
        <v>63.42160278745644</v>
      </c>
      <c r="C63" s="49">
        <f>C24</f>
        <v>77.90592334494774</v>
      </c>
      <c r="D63" s="49">
        <f>D24</f>
        <v>105.39024390243902</v>
      </c>
    </row>
    <row r="64" spans="1:4" ht="15">
      <c r="A64" s="47" t="s">
        <v>38</v>
      </c>
      <c r="B64" s="49">
        <f>B33</f>
        <v>71.25252525252526</v>
      </c>
      <c r="C64" s="49">
        <f>C33</f>
        <v>77.20202020202021</v>
      </c>
      <c r="D64" s="49">
        <f>D33</f>
        <v>96.15151515151516</v>
      </c>
    </row>
    <row r="65" spans="1:4" ht="15">
      <c r="A65" s="47" t="s">
        <v>36</v>
      </c>
      <c r="B65" s="50">
        <f>B57</f>
        <v>68.297187906944</v>
      </c>
      <c r="C65" s="50">
        <f>C57</f>
        <v>74.8542685859759</v>
      </c>
      <c r="D65" s="50">
        <f>D57</f>
        <v>104.98373983739837</v>
      </c>
    </row>
    <row r="66" spans="1:4" ht="15">
      <c r="A66" s="47"/>
      <c r="B66" s="50"/>
      <c r="C66" s="47"/>
      <c r="D66" s="47"/>
    </row>
    <row r="67" ht="15">
      <c r="B67" s="30"/>
    </row>
    <row r="68" ht="15">
      <c r="B68" s="44"/>
    </row>
    <row r="69" ht="15">
      <c r="B69" s="44"/>
    </row>
    <row r="82" ht="15">
      <c r="B82" s="38"/>
    </row>
  </sheetData>
  <sheetProtection/>
  <printOptions/>
  <pageMargins left="0.31" right="0.32" top="0.61" bottom="0.56" header="0.3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Boehringer Ingelheim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Boehringer Ingelheim Italia S.p.A.</dc:creator>
  <cp:keywords/>
  <dc:description/>
  <cp:lastModifiedBy>Cioli</cp:lastModifiedBy>
  <cp:lastPrinted>2012-04-03T11:45:35Z</cp:lastPrinted>
  <dcterms:created xsi:type="dcterms:W3CDTF">2003-09-06T07:36:42Z</dcterms:created>
  <dcterms:modified xsi:type="dcterms:W3CDTF">2022-10-12T14:57:17Z</dcterms:modified>
  <cp:category/>
  <cp:version/>
  <cp:contentType/>
  <cp:contentStatus/>
</cp:coreProperties>
</file>